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npactatech.sharepoint.com/sites/INPACTA/Tecnologia e Inovao/PROCESSO - GESTÃO DE OBRAS/P005_2026_V3.1_PADRAO_DOCUMENTAL_APLICADO/"/>
    </mc:Choice>
  </mc:AlternateContent>
  <xr:revisionPtr revIDLastSave="11" documentId="11_7D341276D5831F0EC0278FFA438F565D9803ACB6" xr6:coauthVersionLast="47" xr6:coauthVersionMax="47" xr10:uidLastSave="{50288380-0DB7-43C3-80CA-A8A198DF583E}"/>
  <bookViews>
    <workbookView xWindow="-103" yWindow="-103" windowWidth="33120" windowHeight="18000" activeTab="4" xr2:uid="{00000000-000D-0000-FFFF-FFFF00000000}"/>
  </bookViews>
  <sheets>
    <sheet name="Capacidade Operacional" sheetId="1" r:id="rId1"/>
    <sheet name="Planos Complementares" sheetId="2" r:id="rId2"/>
    <sheet name="Resumo da Avaliação" sheetId="3" r:id="rId3"/>
    <sheet name="Regras do Julgamento" sheetId="4" r:id="rId4"/>
    <sheet name="Instruçõe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3" l="1"/>
  <c r="B6" i="3"/>
  <c r="B5" i="3"/>
  <c r="F10" i="2"/>
  <c r="G10" i="2" s="1"/>
  <c r="G9" i="2"/>
  <c r="F9" i="2"/>
  <c r="F8" i="2"/>
  <c r="G8" i="2" s="1"/>
  <c r="F7" i="2"/>
  <c r="G7" i="2" s="1"/>
  <c r="S52" i="1"/>
  <c r="Q52" i="1"/>
  <c r="R52" i="1" s="1"/>
  <c r="S51" i="1"/>
  <c r="T51" i="1" s="1"/>
  <c r="Q51" i="1"/>
  <c r="R51" i="1" s="1"/>
  <c r="S50" i="1"/>
  <c r="T50" i="1" s="1"/>
  <c r="Q50" i="1"/>
  <c r="R50" i="1" s="1"/>
  <c r="S49" i="1"/>
  <c r="T49" i="1" s="1"/>
  <c r="Q49" i="1"/>
  <c r="R49" i="1" s="1"/>
  <c r="S48" i="1"/>
  <c r="T48" i="1" s="1"/>
  <c r="Q48" i="1"/>
  <c r="R48" i="1" s="1"/>
  <c r="S47" i="1"/>
  <c r="T47" i="1" s="1"/>
  <c r="Q47" i="1"/>
  <c r="R47" i="1" s="1"/>
  <c r="S46" i="1"/>
  <c r="T46" i="1" s="1"/>
  <c r="Q46" i="1"/>
  <c r="R46" i="1" s="1"/>
  <c r="T45" i="1"/>
  <c r="S45" i="1"/>
  <c r="Q45" i="1"/>
  <c r="R45" i="1" s="1"/>
  <c r="S44" i="1"/>
  <c r="T44" i="1" s="1"/>
  <c r="Q44" i="1"/>
  <c r="R44" i="1" s="1"/>
  <c r="S43" i="1"/>
  <c r="T43" i="1" s="1"/>
  <c r="Q43" i="1"/>
  <c r="R43" i="1" s="1"/>
  <c r="S42" i="1"/>
  <c r="T42" i="1" s="1"/>
  <c r="Q42" i="1"/>
  <c r="R42" i="1" s="1"/>
  <c r="S41" i="1"/>
  <c r="T41" i="1" s="1"/>
  <c r="Q41" i="1"/>
  <c r="R41" i="1" s="1"/>
  <c r="S40" i="1"/>
  <c r="T40" i="1" s="1"/>
  <c r="Q40" i="1"/>
  <c r="R40" i="1" s="1"/>
  <c r="S39" i="1"/>
  <c r="T39" i="1" s="1"/>
  <c r="Q39" i="1"/>
  <c r="R39" i="1" s="1"/>
  <c r="S38" i="1"/>
  <c r="T38" i="1" s="1"/>
  <c r="Q38" i="1"/>
  <c r="R38" i="1" s="1"/>
  <c r="S37" i="1"/>
  <c r="T37" i="1" s="1"/>
  <c r="Q37" i="1"/>
  <c r="R37" i="1" s="1"/>
  <c r="S36" i="1"/>
  <c r="T36" i="1" s="1"/>
  <c r="Q36" i="1"/>
  <c r="R36" i="1" s="1"/>
  <c r="S35" i="1"/>
  <c r="T35" i="1" s="1"/>
  <c r="Q35" i="1"/>
  <c r="R35" i="1" s="1"/>
  <c r="S34" i="1"/>
  <c r="T34" i="1" s="1"/>
  <c r="Q34" i="1"/>
  <c r="R34" i="1" s="1"/>
  <c r="S33" i="1"/>
  <c r="T33" i="1" s="1"/>
  <c r="R33" i="1"/>
  <c r="Q33" i="1"/>
  <c r="S32" i="1"/>
  <c r="T32" i="1" s="1"/>
  <c r="Q32" i="1"/>
  <c r="R32" i="1" s="1"/>
  <c r="S31" i="1"/>
  <c r="T31" i="1" s="1"/>
  <c r="Q31" i="1"/>
  <c r="R31" i="1" s="1"/>
  <c r="S30" i="1"/>
  <c r="T30" i="1" s="1"/>
  <c r="Q30" i="1"/>
  <c r="R30" i="1" s="1"/>
  <c r="S29" i="1"/>
  <c r="T29" i="1" s="1"/>
  <c r="Q29" i="1"/>
  <c r="R29" i="1" s="1"/>
  <c r="S28" i="1"/>
  <c r="T28" i="1" s="1"/>
  <c r="Q28" i="1"/>
  <c r="R28" i="1" s="1"/>
  <c r="S27" i="1"/>
  <c r="T27" i="1" s="1"/>
  <c r="Q27" i="1"/>
  <c r="R27" i="1" s="1"/>
  <c r="S26" i="1"/>
  <c r="T26" i="1" s="1"/>
  <c r="Q26" i="1"/>
  <c r="R26" i="1" s="1"/>
  <c r="S25" i="1"/>
  <c r="T25" i="1" s="1"/>
  <c r="Q25" i="1"/>
  <c r="R25" i="1" s="1"/>
  <c r="S24" i="1"/>
  <c r="T24" i="1" s="1"/>
  <c r="Q24" i="1"/>
  <c r="R24" i="1" s="1"/>
  <c r="S23" i="1"/>
  <c r="T23" i="1" s="1"/>
  <c r="Q23" i="1"/>
  <c r="R23" i="1" s="1"/>
  <c r="S22" i="1"/>
  <c r="T22" i="1" s="1"/>
  <c r="Q22" i="1"/>
  <c r="R22" i="1" s="1"/>
  <c r="S21" i="1"/>
  <c r="T21" i="1" s="1"/>
  <c r="Q21" i="1"/>
  <c r="R21" i="1" s="1"/>
  <c r="S20" i="1"/>
  <c r="T20" i="1" s="1"/>
  <c r="Q20" i="1"/>
  <c r="R20" i="1" s="1"/>
  <c r="S19" i="1"/>
  <c r="T19" i="1" s="1"/>
  <c r="Q19" i="1"/>
  <c r="R19" i="1" s="1"/>
  <c r="S18" i="1"/>
  <c r="T18" i="1" s="1"/>
  <c r="Q18" i="1"/>
  <c r="R18" i="1" s="1"/>
  <c r="S17" i="1"/>
  <c r="T17" i="1" s="1"/>
  <c r="Q17" i="1"/>
  <c r="R17" i="1" s="1"/>
  <c r="S16" i="1"/>
  <c r="T16" i="1" s="1"/>
  <c r="Q16" i="1"/>
  <c r="R16" i="1" s="1"/>
  <c r="S15" i="1"/>
  <c r="T15" i="1" s="1"/>
  <c r="Q15" i="1"/>
  <c r="R15" i="1" s="1"/>
  <c r="S14" i="1"/>
  <c r="T14" i="1" s="1"/>
  <c r="Q14" i="1"/>
  <c r="R14" i="1" s="1"/>
  <c r="S13" i="1"/>
  <c r="T13" i="1" s="1"/>
  <c r="Q13" i="1"/>
  <c r="R13" i="1" s="1"/>
  <c r="S12" i="1"/>
  <c r="T12" i="1" s="1"/>
  <c r="R12" i="1"/>
  <c r="Q12" i="1"/>
  <c r="S11" i="1"/>
  <c r="T11" i="1" s="1"/>
  <c r="Q11" i="1"/>
  <c r="R11" i="1" s="1"/>
  <c r="S10" i="1"/>
  <c r="T10" i="1" s="1"/>
  <c r="Q10" i="1"/>
  <c r="R10" i="1" s="1"/>
  <c r="S9" i="1"/>
  <c r="T9" i="1" s="1"/>
  <c r="Q9" i="1"/>
  <c r="R9" i="1" s="1"/>
  <c r="S8" i="1"/>
  <c r="T8" i="1" s="1"/>
  <c r="Q8" i="1"/>
  <c r="R8" i="1" s="1"/>
  <c r="B14" i="3" l="1"/>
  <c r="B13" i="3"/>
  <c r="B16" i="3" s="1"/>
  <c r="T52" i="1"/>
  <c r="B7" i="3"/>
  <c r="B8" i="3"/>
  <c r="B15" i="3" s="1"/>
  <c r="B9" i="3"/>
  <c r="B11" i="3" s="1"/>
  <c r="B12" i="3" s="1"/>
  <c r="B17" i="3" s="1"/>
</calcChain>
</file>

<file path=xl/sharedStrings.xml><?xml version="1.0" encoding="utf-8"?>
<sst xmlns="http://schemas.openxmlformats.org/spreadsheetml/2006/main" count="552" uniqueCount="369">
  <si>
    <t>ANEXO IV – PLANILHA DE QUALIFICAÇÃO TÉCNICA – REQUISITOS DE CAPACIDADE OPERACIONAL</t>
  </si>
  <si>
    <t>SOLUÇÃO INTEGRADA DE GESTÃO DE OBRAS PÚBLICAS</t>
  </si>
  <si>
    <t>Razão Social:</t>
  </si>
  <si>
    <t>CNPJ:</t>
  </si>
  <si>
    <t>Responsável técnico/proposta:</t>
  </si>
  <si>
    <t>Data:</t>
  </si>
  <si>
    <t>Versão:</t>
  </si>
  <si>
    <t>V3.0 – 20/09/2026</t>
  </si>
  <si>
    <t>PLANILHA DE QUALIFICAÇÃO TÉCNICA – REQUISITOS DE CAPACIDADE OPERACIONAL</t>
  </si>
  <si>
    <t>Código</t>
  </si>
  <si>
    <t>Eixo</t>
  </si>
  <si>
    <t>Requisito</t>
  </si>
  <si>
    <t>Natureza</t>
  </si>
  <si>
    <t>Efeito no julgamento</t>
  </si>
  <si>
    <t>Peso relativo</t>
  </si>
  <si>
    <t>Comprovação específica</t>
  </si>
  <si>
    <t>Critério objetivo individualizado</t>
  </si>
  <si>
    <t>Consequência</t>
  </si>
  <si>
    <t>Situação de atendimento declarada</t>
  </si>
  <si>
    <t>Documento/evidência indicada</t>
  </si>
  <si>
    <t>Página/item/seção/tela</t>
  </si>
  <si>
    <t>Observação técnica da interessada</t>
  </si>
  <si>
    <t>Resultado da Comissão</t>
  </si>
  <si>
    <t>Evidência registrada</t>
  </si>
  <si>
    <t>Fundamentação/registro da Comissão</t>
  </si>
  <si>
    <t>Coeficiente</t>
  </si>
  <si>
    <t>Pontos relativos</t>
  </si>
  <si>
    <t>Controle</t>
  </si>
  <si>
    <t>Situação da fase</t>
  </si>
  <si>
    <t>RCO-001</t>
  </si>
  <si>
    <t>Capacidade geral</t>
  </si>
  <si>
    <t>Demonstrar capacidade para disponibilizar, implantar, operar, sustentar, manter, suportar, documentar e transicionar solução integrada de gestão de obras públicas.</t>
  </si>
  <si>
    <t>Obrigatório</t>
  </si>
  <si>
    <t>Eliminatório</t>
  </si>
  <si>
    <t>Proposta técnica, plano de operação e evidências verificáveis da capacidade</t>
  </si>
  <si>
    <t>Demonstrar capacidade para o ciclo de implantação, operação, suporte, documentação e transição por evidências coerentes e verificáveis</t>
  </si>
  <si>
    <t>Falha eliminatória</t>
  </si>
  <si>
    <t>RCO-002</t>
  </si>
  <si>
    <t>Assumir responsabilidade técnica unificada pela interoperabilidade entre módulos, integrações, licenças, dados, suporte e serviços.</t>
  </si>
  <si>
    <t>Matriz de responsabilidade e arquitetura de integração</t>
  </si>
  <si>
    <t>Responsável principal único identificado para módulos, dados, licenças e suporte</t>
  </si>
  <si>
    <t>RCO-003</t>
  </si>
  <si>
    <t>Demonstrar experiência em desenvolvimento, implantação ou operação de solução de software com funcionalidades compatíveis com o objeto, incluindo gestão de processos, rastreabilidade documental, controle de execução ou gestão de obras, seja no setor público ou privado. Experiências em negociação avançada, processo licitatório em andamento ou implantação em fase de estruturação poderão ser consideradas como comprobatórias de capacidade técnica, desde que documentadas.</t>
  </si>
  <si>
    <t>Classificatório</t>
  </si>
  <si>
    <t>Documentos verificáveis de desenvolvimento, implantação, operação, negociação avançada, processo licitatório ou estruturação de implantação</t>
  </si>
  <si>
    <t>Demonstrar compatibilidade funcional com o objeto e identificar a solução, o escopo, a fase e as atividades comprovadas</t>
  </si>
  <si>
    <t>Redução de nota</t>
  </si>
  <si>
    <t>RCO-007</t>
  </si>
  <si>
    <t>Implantação</t>
  </si>
  <si>
    <t>Possuir metodologia de diagnóstico, levantamento de requisitos, configuração, migração, testes, homologação e entrada em produção.</t>
  </si>
  <si>
    <t>Metodologia de implantação com fases, entregáveis e gates</t>
  </si>
  <si>
    <t>Cobrir diagnóstico, requisitos, configuração, migração, testes, homologação e produção</t>
  </si>
  <si>
    <t>RCO-008</t>
  </si>
  <si>
    <t>Demonstrar capacidade de implantar por fases, unidades, contratos ou conjuntos de obras, com governança e critérios de aceite.</t>
  </si>
  <si>
    <t>Cronograma de implantação com linha de base física, estrutura físico-financeira percentual e matriz de aceite</t>
  </si>
  <si>
    <t>Prever fases, unidades ou grupos de obras, dependências, marcos, percentuais de avanço e medição, rollback e aceite; valores absolutos ficam reservados à etapa executiva</t>
  </si>
  <si>
    <t>RCO-009</t>
  </si>
  <si>
    <t>Possuir processo de migração e validação de cadastros, documentos e históricos.</t>
  </si>
  <si>
    <t>Metodologia e caso de migração</t>
  </si>
  <si>
    <t>Conter inventário, saneamento, carga, conciliação, rejeições e aceite</t>
  </si>
  <si>
    <t>RCO-010</t>
  </si>
  <si>
    <t>Possuir capacidade de operação assistida após entrada em produção.</t>
  </si>
  <si>
    <t>Plano de operação assistida</t>
  </si>
  <si>
    <t>Definir duração, equipe, canais, indicadores e critério de saída</t>
  </si>
  <si>
    <t>RCO-011</t>
  </si>
  <si>
    <t>Equipe técnica</t>
  </si>
  <si>
    <t>Indicar responsável pela coordenação da implantação e da sustentação da solução.</t>
  </si>
  <si>
    <t>Currículo, atribuição e disponibilidade do coordenador</t>
  </si>
  <si>
    <t>Um responsável nominal com experiência em implantação e sustentação</t>
  </si>
  <si>
    <t>RCO-012</t>
  </si>
  <si>
    <t>Indicar profissional ou equipe com experiência em análise de processos, requisitos e parametrização de sistemas.</t>
  </si>
  <si>
    <t>Currículos da equipe de processos e requisitos</t>
  </si>
  <si>
    <t>Experiência demonstrada em levantamento, modelagem e parametrização</t>
  </si>
  <si>
    <t>RCO-013</t>
  </si>
  <si>
    <t>Indicar profissional ou equipe com conhecimento aplicável à engenharia, orçamento, fiscalização, medição ou gestão de obras.</t>
  </si>
  <si>
    <t>Currículo ou atestado de especialista em gestão de obras</t>
  </si>
  <si>
    <t>Conhecimento demonstrado em orçamento, fiscalização, medição ou contratos de obras</t>
  </si>
  <si>
    <t>RCO-014</t>
  </si>
  <si>
    <t>Indicar equipe de desenvolvimento, integração ou evolução mobilizável conforme demanda, sem transferência de responsabilidade.</t>
  </si>
  <si>
    <t>Relação de equipe de desenvolvimento e integração</t>
  </si>
  <si>
    <t>Papéis, capacidade de mobilização, gestão de versão e responsabilidade definidos</t>
  </si>
  <si>
    <t>RCO-015</t>
  </si>
  <si>
    <t>Indicar equipe de infraestrutura, segurança e banco de dados mobilizável para sustentação.</t>
  </si>
  <si>
    <t>Relação de equipe de infraestrutura, segurança e dados</t>
  </si>
  <si>
    <t>Papéis, cobertura e escalonamento compatíveis com os cenários</t>
  </si>
  <si>
    <t>RCO-016</t>
  </si>
  <si>
    <t>Indicar equipe de suporte técnico e atendimento aos usuários.</t>
  </si>
  <si>
    <t>Dimensionamento e escala da equipe de suporte</t>
  </si>
  <si>
    <t>Canais, horários, níveis e capacidade declarados por cenário</t>
  </si>
  <si>
    <t>RCO-017</t>
  </si>
  <si>
    <t>Comprovar vínculos, disponibilidade ou modelo formal de mobilização dos profissionais essenciais.</t>
  </si>
  <si>
    <t>Contratos, vínculos ou compromissos de disponibilidade</t>
  </si>
  <si>
    <t>Profissionais essenciais mobilizáveis no prazo do plano</t>
  </si>
  <si>
    <t>RCO-018</t>
  </si>
  <si>
    <t>Suporte</t>
  </si>
  <si>
    <t>Possuir central de atendimento com registro, classificação, prioridade, escalonamento e histórico dos chamados.</t>
  </si>
  <si>
    <t>Manual ou captura da central de atendimento</t>
  </si>
  <si>
    <t>Registrar protocolo, criticidade, prioridade, histórico e responsável</t>
  </si>
  <si>
    <t>RCO-019</t>
  </si>
  <si>
    <t>Possuir procedimentos para incidentes críticos, problemas recorrentes e comunicação de indisponibilidade.</t>
  </si>
  <si>
    <t>Procedimento de incidente crítico e problema</t>
  </si>
  <si>
    <t>Conter comunicação, escalonamento, contingência, causa e prevenção</t>
  </si>
  <si>
    <t>RCO-020</t>
  </si>
  <si>
    <t>Apresentar matriz de escalonamento entre suporte inicial, suporte especializado e desenvolvimento.</t>
  </si>
  <si>
    <t>Matriz nominal de escalonamento</t>
  </si>
  <si>
    <t>Distinguir atendimento inicial, especialista, desenvolvimento e gestão</t>
  </si>
  <si>
    <t>RCO-021</t>
  </si>
  <si>
    <t>Disponibilizar relatórios de atendimento, incidentes, prazos e níveis de serviço.</t>
  </si>
  <si>
    <t>Modelo de relatório de atendimento e SLA</t>
  </si>
  <si>
    <t>Apresentar volumes, prazos, violações, causa e plano de ação</t>
  </si>
  <si>
    <t>RCO-022</t>
  </si>
  <si>
    <t>Manutenção</t>
  </si>
  <si>
    <t>Possuir processo de manutenção corretiva, preventiva, adaptativa e evolutiva.</t>
  </si>
  <si>
    <t>Processo de manutenção</t>
  </si>
  <si>
    <t>Cobrir corretiva, preventiva, adaptativa e evolutiva com entrada e aceite</t>
  </si>
  <si>
    <t>RCO-023</t>
  </si>
  <si>
    <t>Possuir governança de versões, testes, homologação e comunicação de mudanças.</t>
  </si>
  <si>
    <t>Política de versões e mudanças</t>
  </si>
  <si>
    <t>Conter testes, homologação, comunicação, rollback e documentação</t>
  </si>
  <si>
    <t>RCO-024</t>
  </si>
  <si>
    <t>Segurança</t>
  </si>
  <si>
    <t>Apresentar política de segurança da informação compatível com a solução, comprovada por certificação ISO 27001 vigente emitida por entidade certificadora independente, ou equivalente de reconhecimento internacional. A certificação deverá abranger o ambiente de hospedagem e operação da solução.</t>
  </si>
  <si>
    <t>Política vigente e certificado ISO 27001 ou equivalente emitido por entidade independente</t>
  </si>
  <si>
    <t>Comprovar vigência, emissor independente e cobertura do ambiente de hospedagem e operação</t>
  </si>
  <si>
    <t>RCO-025</t>
  </si>
  <si>
    <t>Demonstrar controles de identidade, acesso, logs, segregação de funções e rastreabilidade.</t>
  </si>
  <si>
    <t>Matriz de acesso e amostra de logs</t>
  </si>
  <si>
    <t>Demonstrar segregação, menor privilégio e rastreabilidade administrativa</t>
  </si>
  <si>
    <t>RCO-026</t>
  </si>
  <si>
    <t>Apresentar procedimento de gestão e resposta a incidentes de segurança.</t>
  </si>
  <si>
    <t>Plano de resposta a incidentes</t>
  </si>
  <si>
    <t>Definir papéis, classificação, contenção, comunicação, recuperação e lições</t>
  </si>
  <si>
    <t>RCO-027</t>
  </si>
  <si>
    <t>Apresentar política de backup, restauração, continuidade e recuperação com frequência mínima diária e retenção de 30 dias; RTO máximo de 4 horas; RPO máximo de 4 horas; disponibilidade mensal mínima de 99,5%; testes periódicos de recuperação com evidências dos últimos 12 meses; e datacenter Tier III conforme ANSI/TIA-942.</t>
  </si>
  <si>
    <t>Política de backup e continuidade, memória de disponibilidade, classificação Tier III e evidências de testes dos últimos 12 meses</t>
  </si>
  <si>
    <t>Comprovar todos os parâmetros mínimos de frequência, retenção, RTO, RPO, disponibilidade, testes e datacenter</t>
  </si>
  <si>
    <t>RCO-028</t>
  </si>
  <si>
    <t>Proteção de dados</t>
  </si>
  <si>
    <t>Demonstrar governança de proteção de dados, papéis, responsabilidades e controles de acesso.</t>
  </si>
  <si>
    <t>Política de proteção de dados e matriz de papéis</t>
  </si>
  <si>
    <t>Definir finalidade, acesso, retenção, incidente e atendimento a titulares</t>
  </si>
  <si>
    <t>RCO-029</t>
  </si>
  <si>
    <t>Infraestrutura</t>
  </si>
  <si>
    <t>Demonstrar arquitetura de hospedagem dedicada ou compartilhada em datacenter Tier III ou superior conforme ANSI/TIA-942, com certificações vigentes ISO 27001 e SOC 2 Type II, ou equivalentes reconhecidas internacionalmente, conformidade com ISO 27701, disponibilidade contratual mínima de 99,5% ao mês, monitoramento contínuo com alertas automáticos e escalabilidade documentada para múltiplos órgãos, obras e usuários simultâneos.</t>
  </si>
  <si>
    <t>Diagrama e memorial de arquitetura, certificados vigentes ou equivalentes reconhecidos, declaração de disponibilidade, monitoramento e dimensionamento de escala</t>
  </si>
  <si>
    <t>Comprovar datacenter, certificações ou equivalentes, privacidade, disponibilidade, alertas e capacidade de expansão para múltiplos cenários</t>
  </si>
  <si>
    <t>Redução de nota, sem prejuízo das consequências eliminatórias de RCO-024, RCO-027 e RF-099</t>
  </si>
  <si>
    <t>RCO-030</t>
  </si>
  <si>
    <t>Painel ou relatório de monitoramento</t>
  </si>
  <si>
    <t>RCO-031</t>
  </si>
  <si>
    <t>Integrações</t>
  </si>
  <si>
    <t>Demonstrar experiência ou capacidade para implementar APIs, importações, exportações e conectores.</t>
  </si>
  <si>
    <t>Caso de integração e documentação de API</t>
  </si>
  <si>
    <t>Demonstrar autenticação, troca de dados, erro e observabilidade</t>
  </si>
  <si>
    <t>RCO-032</t>
  </si>
  <si>
    <t>Apresentar documentação técnica de integração, autenticação, tratamento de erros e logs.</t>
  </si>
  <si>
    <t>Especificação técnica de integração</t>
  </si>
  <si>
    <t>Conter endpoints ou interfaces, segurança, erros, logs e versionamento</t>
  </si>
  <si>
    <t>RCO-033</t>
  </si>
  <si>
    <t>Dados e migração</t>
  </si>
  <si>
    <t>Possuir metodologia de saneamento, carga, conciliação, validação e aceite de dados migrados.</t>
  </si>
  <si>
    <t>Plano de migração e reconciliação</t>
  </si>
  <si>
    <t>Conter mapeamento, saneamento, carga, validação, rejeição e aceite</t>
  </si>
  <si>
    <t>RCO-034</t>
  </si>
  <si>
    <t>Possuir capacidade de exportação e portabilidade ao término da parceria.</t>
  </si>
  <si>
    <t>Plano e amostra de portabilidade</t>
  </si>
  <si>
    <t>Entregar dados, documentos, metadados, dicionário e validação de leitura</t>
  </si>
  <si>
    <t>RCO-035</t>
  </si>
  <si>
    <t>Capacitação</t>
  </si>
  <si>
    <t>Possuir metodologia de treinamento por perfil, materiais, ambiente de prática e registro de participação.</t>
  </si>
  <si>
    <t>Plano de capacitação por perfil</t>
  </si>
  <si>
    <t>Conter público, conteúdo, carga, prática, avaliação e registros</t>
  </si>
  <si>
    <t>RCO-036</t>
  </si>
  <si>
    <t>Possuir base de conhecimento e documentação de usuário e administração.</t>
  </si>
  <si>
    <t>Índice e amostra da base de conhecimento</t>
  </si>
  <si>
    <t>Cobrir usuário, administrador, suporte e atualização de versões</t>
  </si>
  <si>
    <t>RCO-037</t>
  </si>
  <si>
    <t>Governança</t>
  </si>
  <si>
    <t>Apresentar plano de governança com papéis, reuniões, indicadores, riscos, decisões e comunicação.</t>
  </si>
  <si>
    <t>Plano de governança</t>
  </si>
  <si>
    <t>Definir instâncias, papéis, reuniões, indicadores, riscos, decisões e registros</t>
  </si>
  <si>
    <t>RCO-038</t>
  </si>
  <si>
    <t>Apresentar matriz de responsabilidades entre InPACTA, parceira, órgãos atendidos e terceiros.</t>
  </si>
  <si>
    <t>Matriz RACI</t>
  </si>
  <si>
    <t>Distinguir InPACTA, parceira, cliente e terceiros sem diluir responsabilidade</t>
  </si>
  <si>
    <t>RCO-039</t>
  </si>
  <si>
    <t>Possuir processo de gestão de riscos, problemas, mudanças e não conformidades.</t>
  </si>
  <si>
    <t>Processo integrado de riscos, problemas e mudanças</t>
  </si>
  <si>
    <t>Definir registro, análise, responsável, prazo, decisão e encerramento</t>
  </si>
  <si>
    <t>RCO-040</t>
  </si>
  <si>
    <t>Qualidade</t>
  </si>
  <si>
    <t>Possuir procedimentos de teste funcional, integração, segurança, desempenho e regressão.</t>
  </si>
  <si>
    <t>Plano de testes</t>
  </si>
  <si>
    <t>Cobrir funcional, integração, segurança, desempenho e regressão</t>
  </si>
  <si>
    <t>RCO-041</t>
  </si>
  <si>
    <t>Possuir critérios de aceite, evidências, homologação e registro de pendências.</t>
  </si>
  <si>
    <t>Matriz de aceite e modelo de registro</t>
  </si>
  <si>
    <t>Definir critério, evidência, responsável, pendência e decisão</t>
  </si>
  <si>
    <t>RCO-042</t>
  </si>
  <si>
    <t>PoC</t>
  </si>
  <si>
    <t>Disponibilizar ambiente funcional, equipe, massa de dados fictícia e documentação para a Prova de Conceito.</t>
  </si>
  <si>
    <t>Declaração e inventário do ambiente de PoC</t>
  </si>
  <si>
    <t>Ambiente funcional, equipe, massa, credenciais e documentação disponíveis</t>
  </si>
  <si>
    <t>RCO-043</t>
  </si>
  <si>
    <t>Permitir testes pela comissão, repetição de cenários e registro de evidências.</t>
  </si>
  <si>
    <t>Declaração de acesso da Comissão e repetição</t>
  </si>
  <si>
    <t>Permitir execução, captura de evidência e repetição isonômica</t>
  </si>
  <si>
    <t>RCO-044</t>
  </si>
  <si>
    <t>Transição</t>
  </si>
  <si>
    <t>Apresentar plano de transição, portabilidade, revogação de acessos e encerramento assistido.</t>
  </si>
  <si>
    <t>Plano de transição e encerramento</t>
  </si>
  <si>
    <t>Conter portabilidade, conhecimento, revogação, prazo e aceite final</t>
  </si>
  <si>
    <t>RCO-045</t>
  </si>
  <si>
    <t>Subcontratação</t>
  </si>
  <si>
    <t>Identificar terceiros críticos, responsabilidades, forma de acionamento e preservação da responsabilidade principal.</t>
  </si>
  <si>
    <t>Matriz de terceiros críticos</t>
  </si>
  <si>
    <t>Identificar serviço, contrato, responsabilidade, risco e continuidade</t>
  </si>
  <si>
    <t>RCO-046</t>
  </si>
  <si>
    <t>Integridade</t>
  </si>
  <si>
    <t>Apresentar declarações de integridade, ausência de impedimento e conflito de interesses.</t>
  </si>
  <si>
    <t>Declarações assinadas de integridade e impedimentos</t>
  </si>
  <si>
    <t>Documentos completos, atuais e coerentes com representantes</t>
  </si>
  <si>
    <t>RCO-047</t>
  </si>
  <si>
    <t>Documentação</t>
  </si>
  <si>
    <t>Manter documentação técnica e operacional atualizada durante toda a execução.</t>
  </si>
  <si>
    <t>Plano de gestão documental</t>
  </si>
  <si>
    <t>Definir artefatos, versão, responsável, atualização e repositório</t>
  </si>
  <si>
    <t>RCO-048</t>
  </si>
  <si>
    <t>Escalabilidade</t>
  </si>
  <si>
    <t>Demonstrar capacidade de atender múltiplos órgãos, unidades, obras, usuários e integrações sem perda de governança.</t>
  </si>
  <si>
    <t>Memorial de capacidade para os três cenários</t>
  </si>
  <si>
    <t>Demonstrar usuários, obras, dados, integrações, carga, expansão e governança</t>
  </si>
  <si>
    <t>ANEXO IV – PLANOS COMPLEMENTARES</t>
  </si>
  <si>
    <t>Eixo complementar – até 15 pontos | Avaliação documental objetiva</t>
  </si>
  <si>
    <t>Versão consolidada V3.0 – 20/09/2026</t>
  </si>
  <si>
    <t>Plano</t>
  </si>
  <si>
    <t>Pontuação máxima</t>
  </si>
  <si>
    <t>Rubrica objetiva</t>
  </si>
  <si>
    <t>Nota</t>
  </si>
  <si>
    <t>PC-01</t>
  </si>
  <si>
    <t>Implantação, migração e aceite</t>
  </si>
  <si>
    <t>Etapas, dependências, linha de base física, estrutura físico-financeira em percentuais, marcos de medição, migração, testes, rollback, homologação, aceite e operação assistida. Valores absolutos ficam reservados ao Plano de Negócio Detalhado e aos instrumentos executivos.</t>
  </si>
  <si>
    <t>PC-02</t>
  </si>
  <si>
    <t>Suporte e manutenção</t>
  </si>
  <si>
    <t>Portal de helpdesk integrado, suporte de nível 1 e Central de Situação pelo InPACTA, níveis 2 e 3 pela parceira, severidades S1 a S4, canais, prazos de resposta e de tratamento, escalonamento, comunicação, indicadores, memória de cálculo, gestão de problemas, versões e manutenção.</t>
  </si>
  <si>
    <t>PC-03</t>
  </si>
  <si>
    <t>Segurança e continuidade</t>
  </si>
  <si>
    <t>Identidade e acesso, MFA, ciclo de vida dos usuários, auditoria, ISO 27001 e SOC 2 Type II ou equivalentes reconhecidos, ISO 27701, Tier III, incidentes, backup diário, retenção de 30 dias, testes de restauração com evidências dos últimos 12 meses, disponibilidade de 99,5%, RTO e RPO de 4 horas.</t>
  </si>
  <si>
    <t>PC-04</t>
  </si>
  <si>
    <t>Governança, capacitação e transição</t>
  </si>
  <si>
    <t>Matriz de responsabilidades, instâncias, decisões, riscos, treinamento, gestão do conhecimento, portabilidade, revogação e encerramento.</t>
  </si>
  <si>
    <t>Nota de fase: a estrutura físico-financeira da implantação é avaliada por metodologia, percentuais e marcos. Valores absolutos não integram esta seleção técnica e serão definidos somente na etapa econômica e nos instrumentos executivos.</t>
  </si>
  <si>
    <t>RESUMO DA AVALIAÇÃO DE CAPACIDADE OPERACIONAL</t>
  </si>
  <si>
    <t>Capacidade operacional – até 25 pontos | Corte mínimo: 80% | Planos complementares – até 15 pontos</t>
  </si>
  <si>
    <t>Indicador</t>
  </si>
  <si>
    <t>Resultado</t>
  </si>
  <si>
    <t>Parâmetro</t>
  </si>
  <si>
    <t>Situação</t>
  </si>
  <si>
    <t>Origem</t>
  </si>
  <si>
    <t>Observação</t>
  </si>
  <si>
    <t>Requisitos RCO totais</t>
  </si>
  <si>
    <t>Capacidade Operacional</t>
  </si>
  <si>
    <t>Quantidade prevista no ANEXO I</t>
  </si>
  <si>
    <t>Itens avaliados</t>
  </si>
  <si>
    <t>Até 45</t>
  </si>
  <si>
    <t>Automática</t>
  </si>
  <si>
    <t>Não avaliado não fecha a avaliação</t>
  </si>
  <si>
    <t>Falhas eliminatórias</t>
  </si>
  <si>
    <t>Zero</t>
  </si>
  <si>
    <t>Conforme/Pendente</t>
  </si>
  <si>
    <t>Falha eliminatória não é compensável</t>
  </si>
  <si>
    <t>Itens pendentes</t>
  </si>
  <si>
    <t>Impede o fechamento da avaliação</t>
  </si>
  <si>
    <t>Pontos relativos obtidos</t>
  </si>
  <si>
    <t>Máximo 45</t>
  </si>
  <si>
    <t>Coeficiente multiplicado pelo peso</t>
  </si>
  <si>
    <t>Peso aplicável</t>
  </si>
  <si>
    <t>Denominador do eixo</t>
  </si>
  <si>
    <t>Percentual de capacidade</t>
  </si>
  <si>
    <t>Mínimo 80%</t>
  </si>
  <si>
    <t>ANEXO II</t>
  </si>
  <si>
    <t>Corte do eixo operacional</t>
  </si>
  <si>
    <t>Nota de capacidade</t>
  </si>
  <si>
    <t>Máximo 25</t>
  </si>
  <si>
    <t>Integra a nota técnica total</t>
  </si>
  <si>
    <t>Planos avaliados</t>
  </si>
  <si>
    <t>4 planos</t>
  </si>
  <si>
    <t>Planos Complementares</t>
  </si>
  <si>
    <t>Todos devem ser avaliados</t>
  </si>
  <si>
    <t>Nota dos planos</t>
  </si>
  <si>
    <t>Máximo 15</t>
  </si>
  <si>
    <t>Soma ponderada</t>
  </si>
  <si>
    <t>Resultado de capacidade</t>
  </si>
  <si>
    <t>Corte e eliminatórios</t>
  </si>
  <si>
    <t>Provisório</t>
  </si>
  <si>
    <t>Eixo operacional</t>
  </si>
  <si>
    <t>Resultado dos planos</t>
  </si>
  <si>
    <t>Todos avaliados</t>
  </si>
  <si>
    <t>Eixo complementar</t>
  </si>
  <si>
    <t>Nota conjunta</t>
  </si>
  <si>
    <t>Máximo 40</t>
  </si>
  <si>
    <t>Provisória</t>
  </si>
  <si>
    <t>ANEXO IV</t>
  </si>
  <si>
    <t>25 pontos de capacidade + 15 pontos de planos</t>
  </si>
  <si>
    <t>REGRAS VINCULANTES DO JULGAMENTO</t>
  </si>
  <si>
    <t>Aplicação integrada dos ANEXOS II, III, IV e V</t>
  </si>
  <si>
    <t>Parâmetro vinculante</t>
  </si>
  <si>
    <t>Aplicação</t>
  </si>
  <si>
    <t>Limite/efeito</t>
  </si>
  <si>
    <t>Natureza da fase</t>
  </si>
  <si>
    <t>Predominantemente técnico-institucional</t>
  </si>
  <si>
    <t>Julgamento documental e verificável</t>
  </si>
  <si>
    <t>Não conclui viabilidade econômica</t>
  </si>
  <si>
    <t>Pontuação</t>
  </si>
  <si>
    <t>45 requisitos RCO ativos, preservados os códigos RCO-001 a RCO-048 e excluídos RCO-004, RCO-005 e RCO-006</t>
  </si>
  <si>
    <t>Nota documental máxima de 100 pontos</t>
  </si>
  <si>
    <t>PoC sem pontos adicionais</t>
  </si>
  <si>
    <t>Matriz operacional</t>
  </si>
  <si>
    <t>45 requisitos RCO ativos com critérios individualizados</t>
  </si>
  <si>
    <t>Eixo de capacidade com até 25 pontos</t>
  </si>
  <si>
    <t>Corte mínimo de 80%</t>
  </si>
  <si>
    <t>Taxonomia</t>
  </si>
  <si>
    <t>Natureza separada do efeito</t>
  </si>
  <si>
    <t>Eliminatório e classificatório</t>
  </si>
  <si>
    <t>Falha eliminatória não é compensada</t>
  </si>
  <si>
    <t>Classificação</t>
  </si>
  <si>
    <t>Documental provisória</t>
  </si>
  <si>
    <t>Forma a ordem de convocação</t>
  </si>
  <si>
    <t>Definitiva após PoC, recursos e integridade</t>
  </si>
  <si>
    <t>20 cenários vinculados aos códigos RF e, quando aplicável, RCO</t>
  </si>
  <si>
    <t>Obrigatória, confirmatória e eliminatória</t>
  </si>
  <si>
    <t>Convocação sucessiva</t>
  </si>
  <si>
    <t>Cronograma de implantação</t>
  </si>
  <si>
    <t>Linha de base física e estrutura físico-financeira por percentuais e marcos</t>
  </si>
  <si>
    <t>Avaliação técnica sem valores absolutos</t>
  </si>
  <si>
    <t>Valores somente na etapa econômica e executiva</t>
  </si>
  <si>
    <t>Economia</t>
  </si>
  <si>
    <t>Estimativa indiciária do Relatório</t>
  </si>
  <si>
    <t>Fora da pontuação</t>
  </si>
  <si>
    <t>Não fixa preço, receita ou demanda</t>
  </si>
  <si>
    <t>Etapa posterior à PoC e aos recursos aplicáveis</t>
  </si>
  <si>
    <t>Condição para a classificação definitiva</t>
  </si>
  <si>
    <t>Precede homologação e formalização</t>
  </si>
  <si>
    <t>Competição</t>
  </si>
  <si>
    <t>Chamamento sem exclusividade presumida</t>
  </si>
  <si>
    <t>Critérios iguais e neutralidade tecnológica</t>
  </si>
  <si>
    <t>Registro de software não afasta competição</t>
  </si>
  <si>
    <t>Efeito</t>
  </si>
  <si>
    <t>Prosseguimento condicionado</t>
  </si>
  <si>
    <t>Reconhece aptidão técnica provisória</t>
  </si>
  <si>
    <t>Não autoriza despesa ou contratação</t>
  </si>
  <si>
    <t>ANEXO IV – INSTRUÇÕES DE PREENCHIMENTO E AVALIAÇÃO</t>
  </si>
  <si>
    <t>Item</t>
  </si>
  <si>
    <t>Instrução vinculante</t>
  </si>
  <si>
    <t>A matriz contém 45 requisitos de capacidade operacional ativos, preservados os códigos de RCO-001 a RCO-048 e excluídos RCO-004, RCO-005 e RCO-006, em correspondência com o ANEXO I.</t>
  </si>
  <si>
    <t>A interessada deverá preencher seus dados e os campos de situação declarada, documento, referência e observação técnica, sem alterar fórmulas ou campos reservados à Comissão.</t>
  </si>
  <si>
    <t>A Comissão registrará resultado e fundamentação próprios em cada requisito. A declaração da interessada não vincula o julgamento.</t>
  </si>
  <si>
    <t>Atendimento integral corresponde ao coeficiente 1; parcial, a 0,5; não atendimento, a zero.</t>
  </si>
  <si>
    <t>O eixo de capacidade operacional vale até 25 pontos, exige corte mínimo de 80% e não admite compensação de falha eliminatória.</t>
  </si>
  <si>
    <t>Os quatro planos complementares totalizam até 15 pontos e serão avaliados por rubricas objetivas.</t>
  </si>
  <si>
    <t>A experiência e a capacidade poderão ser demonstradas por documentos verificáveis compatíveis com o requisito correspondente, sem exigência autônoma de atestados de execução prévia.</t>
  </si>
  <si>
    <t>Diligência somente poderá confirmar condição preexistente e não poderá criar capacidade posterior à data de apresentação da proposta.</t>
  </si>
  <si>
    <t>A estrutura físico-financeira do cronograma de implantação será demonstrada por metodologia, percentuais e marcos. Valores absolutos ficam reservados ao Plano de Negócio Detalhado e aos instrumentos executivos.</t>
  </si>
  <si>
    <t>A PoC terá 20 cenários, confirmará requisitos convocados, será eliminatória e não atribuirá pontos adicionais.</t>
  </si>
  <si>
    <t>A estimativa econômica do Relatório não integra a pontuação, não fixa preço e não cria demanda mínima.</t>
  </si>
  <si>
    <t>A nota documental forma apenas a ordem provisória de convocação. A classificação definitiva depende de PoC, recursos aplicáveis, integridade e decisão competente.</t>
  </si>
  <si>
    <t>Todo registro deverá ser rastreável ao documento, página, item, seção, tela ou evidência efetivamente examinada.</t>
  </si>
  <si>
    <t>Demonstrar monitoramento de disponibilidade, desempenho, capacidade e falhas.
Disponibilizar à Central de Situação do InPACTA painel de monitoramento operacional da parceria, com acesso restrito aos seguintes indicadores: disponibilidade do sistema no período, com histórico de indisponibilidades e tempo de resolução; percentual de cumprimento de SLA por severidade aplicável; chamados abertos, em atendimento e encerrados, com tempos de resposta e resolução; alertas de indisponibilidade e incidentes ativos; e status das integrações ativas por município. O painel não incluirá acesso à estrutura interna de banco de dados, credenciais de autenticação, arquitetura de servidores ou infraestrutura tecnológica, código-fonte, dados pessoais de usuários, configurações internas de segurança ou informações de outros órgãos atendidos. A gestão, o monitoramento e o controle da infraestrutura tecnológica da solução são de responsabilidade exclusiva da parceira.</t>
  </si>
  <si>
    <t>Cobrir disponibilidade, desempenho, capacidade, falhas e alertas
Comprovar disponibilidade, histórico de indisponibilidades e resolução, cumprimento de SLA, situação dos chamados, alertas e status das integrações por município, sem conceder acesso à infraestrutura interna, banco de dados, credenciais, código-fonte, dados pessoais ou informações de outros órgãos atendidos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</si>
</sst>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9">
    <font>
      <sz val="11"/>
      <name val="Carlito"/>
    </font>
    <font>
      <sz val="14"/>
      <color rgb="FF17232E"/>
      <name val="Aptos"/>
    </font>
    <font>
      <b/>
      <sz val="14"/>
      <color rgb="FFFFFFFF"/>
      <name val="Aptos"/>
    </font>
    <font>
      <b/>
      <sz val="14"/>
      <color rgb="FF001A33"/>
      <name val="Aptos"/>
    </font>
    <font>
      <sz val="14"/>
      <name val="Aptos"/>
    </font>
    <font>
      <b/>
      <sz val="14"/>
      <color rgb="FFC00000"/>
      <name val="Aptos"/>
    </font>
    <font>
      <sz val="14"/>
      <color theme="1"/>
      <name val="Aptos"/>
      <family val="2"/>
    </font>
    <font>
      <sz val="11"/>
      <color theme="1"/>
      <name val="Carlito"/>
    </font>
    <font>
      <sz val="14"/>
      <color theme="1"/>
      <name val="Carlito"/>
    </font>
  </fonts>
  <fills count="8">
    <fill>
      <patternFill patternType="none"/>
    </fill>
    <fill>
      <patternFill patternType="gray125"/>
    </fill>
    <fill>
      <patternFill patternType="solid">
        <fgColor rgb="FFFFFFFF"/>
      </patternFill>
    </fill>
    <fill>
      <patternFill patternType="solid">
        <fgColor rgb="FFFFF2CC"/>
      </patternFill>
    </fill>
    <fill>
      <patternFill patternType="solid">
        <fgColor rgb="FFDDEBF7"/>
      </patternFill>
    </fill>
    <fill>
      <patternFill patternType="solid">
        <fgColor rgb="FFF0F4F7"/>
      </patternFill>
    </fill>
    <fill>
      <patternFill patternType="solid">
        <fgColor rgb="FFE8EEF2"/>
      </patternFill>
    </fill>
    <fill>
      <patternFill patternType="solid">
        <fgColor rgb="FF001A33"/>
      </patternFill>
    </fill>
  </fills>
  <borders count="2">
    <border>
      <left/>
      <right/>
      <top/>
      <bottom/>
      <diagonal/>
    </border>
    <border>
      <left style="thin">
        <color rgb="FFD4DCE2"/>
      </left>
      <right style="thin">
        <color rgb="FFD4DCE2"/>
      </right>
      <top style="thin">
        <color rgb="FFD4DCE2"/>
      </top>
      <bottom style="thin">
        <color rgb="FFD4DCE2"/>
      </bottom>
      <diagonal/>
    </border>
  </borders>
  <cellStyleXfs count="1">
    <xf numFmtId="0" fontId="0" fillId="0" borderId="0"/>
  </cellStyleXfs>
  <cellXfs count="27">
    <xf numFmtId="0" fontId="0" fillId="0" borderId="0" xfId="0"/>
    <xf numFmtId="0" fontId="1" fillId="0" borderId="0" xfId="0" applyFont="1" applyAlignment="1">
      <alignment vertical="center" wrapText="1"/>
    </xf>
    <xf numFmtId="0" fontId="2" fillId="7"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0" xfId="0" applyFont="1" applyAlignment="1">
      <alignment vertical="center" wrapText="1"/>
    </xf>
    <xf numFmtId="0" fontId="3" fillId="2" borderId="0" xfId="0" applyFont="1" applyFill="1" applyAlignment="1">
      <alignment horizontal="left" vertical="center" wrapText="1"/>
    </xf>
    <xf numFmtId="0" fontId="3"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left" vertical="center" wrapText="1"/>
    </xf>
    <xf numFmtId="1" fontId="6" fillId="2" borderId="1" xfId="0" applyNumberFormat="1"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164"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0" fontId="7" fillId="0" borderId="0" xfId="0" applyFont="1"/>
    <xf numFmtId="0" fontId="6" fillId="5" borderId="1" xfId="0" applyFont="1" applyFill="1" applyBorder="1" applyAlignment="1">
      <alignment horizontal="left" vertical="center" wrapText="1"/>
    </xf>
    <xf numFmtId="1" fontId="6" fillId="5" borderId="1" xfId="0" applyNumberFormat="1" applyFont="1" applyFill="1" applyBorder="1" applyAlignment="1">
      <alignment horizontal="left" vertical="center" wrapText="1"/>
    </xf>
    <xf numFmtId="0" fontId="8" fillId="0" borderId="0" xfId="0" applyFont="1"/>
    <xf numFmtId="164" fontId="6" fillId="3" borderId="1" xfId="0" applyNumberFormat="1"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165" fontId="6" fillId="2" borderId="1" xfId="0" applyNumberFormat="1" applyFont="1" applyFill="1" applyBorder="1" applyAlignment="1">
      <alignment horizontal="left" vertical="center" wrapText="1"/>
    </xf>
    <xf numFmtId="2" fontId="6" fillId="5" borderId="1" xfId="0" applyNumberFormat="1" applyFont="1" applyFill="1" applyBorder="1" applyAlignment="1">
      <alignment horizontal="left" vertical="center" wrapText="1"/>
    </xf>
    <xf numFmtId="2" fontId="6" fillId="2" borderId="1" xfId="0" applyNumberFormat="1" applyFont="1" applyFill="1" applyBorder="1" applyAlignment="1">
      <alignment horizontal="left" vertical="center" wrapText="1"/>
    </xf>
    <xf numFmtId="0" fontId="6" fillId="5" borderId="1" xfId="0" applyFont="1" applyFill="1" applyBorder="1" applyAlignment="1">
      <alignment horizontal="center" vertical="center" wrapText="1"/>
    </xf>
  </cellXfs>
  <cellStyles count="1">
    <cellStyle name="Normal" xfId="0" builtinId="0"/>
  </cellStyles>
  <dxfs count="18">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strike val="0"/>
        <outline val="0"/>
        <shadow val="0"/>
        <u val="none"/>
        <vertAlign val="baseline"/>
        <color theme="1"/>
      </font>
    </dxf>
    <dxf>
      <font>
        <b/>
        <color rgb="FF9C6500"/>
      </font>
      <fill>
        <patternFill>
          <bgColor rgb="FFFFEB9C"/>
        </patternFill>
      </fill>
    </dxf>
    <dxf>
      <font>
        <b/>
        <color rgb="FF006100"/>
      </font>
      <fill>
        <patternFill>
          <bgColor rgb="FFC6EFCE"/>
        </patternFill>
      </fill>
    </dxf>
    <dxf>
      <font>
        <b/>
        <color rgb="FF9C0006"/>
      </font>
      <fill>
        <patternFill>
          <bgColor rgb="FFFFC7CE"/>
        </patternFill>
      </fill>
    </dxf>
    <dxf>
      <font>
        <b/>
        <color rgb="FF9C6500"/>
      </font>
      <fill>
        <patternFill>
          <bgColor rgb="FFFFEB9C"/>
        </patternFill>
      </fill>
    </dxf>
    <dxf>
      <font>
        <b/>
        <color rgb="FF9C0006"/>
      </font>
      <fill>
        <patternFill>
          <bgColor rgb="FFFFC7CE"/>
        </patternFill>
      </fill>
    </dxf>
    <dxf>
      <font>
        <b/>
        <color rgb="FF9C0006"/>
      </font>
      <fill>
        <patternFill>
          <bgColor rgb="FFFFC7CE"/>
        </patternFill>
      </fill>
    </dxf>
    <dxf>
      <font>
        <b/>
        <color rgb="FF9C6500"/>
      </font>
      <fill>
        <patternFill>
          <bgColor rgb="FFFFEB9C"/>
        </patternFill>
      </fill>
    </dxf>
    <dxf>
      <font>
        <b/>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CapacidadeOperacional" displayName="TabelaCapacidadeOperacional" ref="A7:T55" totalsRowShown="0">
  <autoFilter ref="A7:T55" xr:uid="{00000000-0009-0000-0100-000001000000}"/>
  <tableColumns count="20">
    <tableColumn id="1" xr3:uid="{00000000-0010-0000-0000-000001000000}" name="Código"/>
    <tableColumn id="2" xr3:uid="{00000000-0010-0000-0000-000002000000}" name="Eixo"/>
    <tableColumn id="3" xr3:uid="{00000000-0010-0000-0000-000003000000}" name="Requisito"/>
    <tableColumn id="4" xr3:uid="{00000000-0010-0000-0000-000004000000}" name="Natureza"/>
    <tableColumn id="5" xr3:uid="{00000000-0010-0000-0000-000005000000}" name="Efeito no julgamento"/>
    <tableColumn id="6" xr3:uid="{00000000-0010-0000-0000-000006000000}" name="Peso relativo"/>
    <tableColumn id="7" xr3:uid="{00000000-0010-0000-0000-000007000000}" name="Comprovação específica"/>
    <tableColumn id="8" xr3:uid="{00000000-0010-0000-0000-000008000000}" name="Critério objetivo individualizado"/>
    <tableColumn id="9" xr3:uid="{00000000-0010-0000-0000-000009000000}" name="Consequência"/>
    <tableColumn id="10" xr3:uid="{00000000-0010-0000-0000-00000A000000}" name="Situação de atendimento declarada"/>
    <tableColumn id="11" xr3:uid="{00000000-0010-0000-0000-00000B000000}" name="Documento/evidência indicada"/>
    <tableColumn id="12" xr3:uid="{00000000-0010-0000-0000-00000C000000}" name="Página/item/seção/tela"/>
    <tableColumn id="13" xr3:uid="{00000000-0010-0000-0000-00000D000000}" name="Observação técnica da interessada"/>
    <tableColumn id="14" xr3:uid="{00000000-0010-0000-0000-00000E000000}" name="Resultado da Comissão"/>
    <tableColumn id="15" xr3:uid="{00000000-0010-0000-0000-00000F000000}" name="Evidência registrada"/>
    <tableColumn id="16" xr3:uid="{00000000-0010-0000-0000-000010000000}" name="Fundamentação/registro da Comissão"/>
    <tableColumn id="17" xr3:uid="{00000000-0010-0000-0000-000011000000}" name="Coeficiente"/>
    <tableColumn id="18" xr3:uid="{00000000-0010-0000-0000-000012000000}" name="Pontos relativos"/>
    <tableColumn id="19" xr3:uid="{00000000-0010-0000-0000-000013000000}" name="Controle"/>
    <tableColumn id="20" xr3:uid="{00000000-0010-0000-0000-000014000000}" name="Situação da fase"/>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PlanosComplementares" displayName="TabelaPlanosComplementares" ref="A6:I10" totalsRowShown="0" dataDxfId="0">
  <tableColumns count="9">
    <tableColumn id="1" xr3:uid="{00000000-0010-0000-0100-000001000000}" name="Código" dataDxfId="9"/>
    <tableColumn id="2" xr3:uid="{00000000-0010-0000-0100-000002000000}" name="Plano" dataDxfId="8"/>
    <tableColumn id="3" xr3:uid="{00000000-0010-0000-0100-000003000000}" name="Pontuação máxima" dataDxfId="7"/>
    <tableColumn id="4" xr3:uid="{00000000-0010-0000-0100-000004000000}" name="Rubrica objetiva" dataDxfId="6"/>
    <tableColumn id="5" xr3:uid="{00000000-0010-0000-0100-000005000000}" name="Resultado da Comissão" dataDxfId="5"/>
    <tableColumn id="6" xr3:uid="{00000000-0010-0000-0100-000006000000}" name="Coeficiente" dataDxfId="4"/>
    <tableColumn id="7" xr3:uid="{00000000-0010-0000-0100-000007000000}" name="Nota" dataDxfId="3"/>
    <tableColumn id="8" xr3:uid="{00000000-0010-0000-0100-000008000000}" name="Evidência registrada" dataDxfId="2"/>
    <tableColumn id="9" xr3:uid="{00000000-0010-0000-0100-000009000000}" name="Fundamentação/registro da Comissão" dataDxfId="1"/>
  </tableColumns>
  <tableStyleInfo name="TableStyleMedium2" showFirstColumn="0" showLastColumn="0" showRowStripes="0"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5"/>
  <sheetViews>
    <sheetView showGridLines="0" workbookViewId="0">
      <pane xSplit="2" ySplit="7" topLeftCell="C51" activePane="bottomRight" state="frozen"/>
      <selection pane="topRight"/>
      <selection pane="bottomLeft"/>
      <selection pane="bottomRight" activeCell="D10" sqref="D10"/>
    </sheetView>
  </sheetViews>
  <sheetFormatPr defaultRowHeight="14.15"/>
  <cols>
    <col min="1" max="1" width="11" customWidth="1"/>
    <col min="2" max="2" width="19" customWidth="1"/>
    <col min="3" max="3" width="44" customWidth="1"/>
    <col min="4" max="4" width="15" customWidth="1"/>
    <col min="5" max="5" width="18" customWidth="1"/>
    <col min="6" max="6" width="11" customWidth="1"/>
    <col min="7" max="7" width="38" customWidth="1"/>
    <col min="8" max="8" width="48" customWidth="1"/>
    <col min="9" max="9" width="19" customWidth="1"/>
    <col min="10" max="10" width="21" customWidth="1"/>
    <col min="11" max="11" width="28" customWidth="1"/>
    <col min="12" max="12" width="20" customWidth="1"/>
    <col min="13" max="13" width="30" customWidth="1"/>
    <col min="14" max="14" width="22" customWidth="1"/>
    <col min="15" max="15" width="28" customWidth="1"/>
    <col min="16" max="16" width="34" customWidth="1"/>
    <col min="17" max="18" width="12" customWidth="1"/>
    <col min="19" max="19" width="19" customWidth="1"/>
    <col min="20" max="20" width="21" customWidth="1"/>
  </cols>
  <sheetData>
    <row r="1" spans="1:20" ht="18.45">
      <c r="A1" s="6" t="s">
        <v>0</v>
      </c>
      <c r="B1" s="6"/>
      <c r="C1" s="6"/>
      <c r="D1" s="6"/>
      <c r="E1" s="6"/>
      <c r="F1" s="6"/>
      <c r="G1" s="6"/>
      <c r="H1" s="6"/>
      <c r="I1" s="6"/>
      <c r="J1" s="6"/>
      <c r="K1" s="6"/>
      <c r="L1" s="6"/>
      <c r="M1" s="6"/>
      <c r="N1" s="6"/>
      <c r="O1" s="6"/>
      <c r="P1" s="6"/>
      <c r="Q1" s="6"/>
      <c r="R1" s="6"/>
      <c r="S1" s="6"/>
      <c r="T1" s="6"/>
    </row>
    <row r="2" spans="1:20" ht="18.45">
      <c r="A2" s="6" t="s">
        <v>1</v>
      </c>
      <c r="B2" s="6"/>
      <c r="C2" s="6"/>
      <c r="D2" s="6"/>
      <c r="E2" s="6"/>
      <c r="F2" s="6"/>
      <c r="G2" s="6"/>
      <c r="H2" s="6"/>
      <c r="I2" s="6"/>
      <c r="J2" s="6"/>
      <c r="K2" s="6"/>
      <c r="L2" s="6"/>
      <c r="M2" s="6"/>
      <c r="N2" s="6"/>
      <c r="O2" s="6"/>
      <c r="P2" s="6"/>
      <c r="Q2" s="6"/>
      <c r="R2" s="6"/>
      <c r="S2" s="6"/>
      <c r="T2" s="6"/>
    </row>
    <row r="3" spans="1:20" ht="18.45">
      <c r="A3" s="1"/>
      <c r="B3" s="1"/>
      <c r="C3" s="1"/>
      <c r="D3" s="1"/>
      <c r="E3" s="1"/>
      <c r="F3" s="1"/>
      <c r="G3" s="1"/>
      <c r="H3" s="1"/>
      <c r="I3" s="1"/>
      <c r="J3" s="1"/>
      <c r="K3" s="1"/>
      <c r="L3" s="1"/>
      <c r="M3" s="1"/>
      <c r="N3" s="1"/>
      <c r="O3" s="1"/>
      <c r="P3" s="1"/>
      <c r="Q3" s="1"/>
      <c r="R3" s="1"/>
      <c r="S3" s="1"/>
      <c r="T3" s="1"/>
    </row>
    <row r="4" spans="1:20" ht="55.3">
      <c r="A4" s="4" t="s">
        <v>2</v>
      </c>
      <c r="B4" s="7"/>
      <c r="C4" s="7"/>
      <c r="D4" s="7"/>
      <c r="E4" s="7"/>
      <c r="F4" s="4" t="s">
        <v>3</v>
      </c>
      <c r="G4" s="7"/>
      <c r="H4" s="7"/>
      <c r="I4" s="4" t="s">
        <v>4</v>
      </c>
      <c r="J4" s="7"/>
      <c r="K4" s="7"/>
      <c r="L4" s="7"/>
      <c r="M4" s="7"/>
      <c r="N4" s="7"/>
      <c r="O4" s="4" t="s">
        <v>5</v>
      </c>
      <c r="P4" s="7"/>
      <c r="Q4" s="7"/>
      <c r="R4" s="7"/>
      <c r="S4" s="4" t="s">
        <v>6</v>
      </c>
      <c r="T4" s="3" t="s">
        <v>7</v>
      </c>
    </row>
    <row r="5" spans="1:20" ht="18.45">
      <c r="A5" s="1"/>
      <c r="B5" s="1"/>
      <c r="C5" s="1"/>
      <c r="D5" s="1"/>
      <c r="E5" s="1"/>
      <c r="F5" s="1"/>
      <c r="G5" s="1"/>
      <c r="H5" s="1"/>
      <c r="I5" s="1"/>
      <c r="J5" s="1"/>
      <c r="K5" s="1"/>
      <c r="L5" s="1"/>
      <c r="M5" s="1"/>
      <c r="N5" s="1"/>
      <c r="O5" s="1"/>
      <c r="P5" s="1"/>
      <c r="Q5" s="1"/>
      <c r="R5" s="1"/>
      <c r="S5" s="1"/>
      <c r="T5" s="1"/>
    </row>
    <row r="6" spans="1:20" ht="18.45">
      <c r="A6" s="6" t="s">
        <v>8</v>
      </c>
      <c r="B6" s="6"/>
      <c r="C6" s="6"/>
      <c r="D6" s="6"/>
      <c r="E6" s="6"/>
      <c r="F6" s="6"/>
      <c r="G6" s="6"/>
      <c r="H6" s="6"/>
      <c r="I6" s="6"/>
      <c r="J6" s="6"/>
      <c r="K6" s="6"/>
      <c r="L6" s="6"/>
      <c r="M6" s="6"/>
      <c r="N6" s="6"/>
      <c r="O6" s="6"/>
      <c r="P6" s="6"/>
      <c r="Q6" s="6"/>
      <c r="R6" s="6"/>
      <c r="S6" s="6"/>
      <c r="T6" s="6"/>
    </row>
    <row r="7" spans="1:20" ht="55.3">
      <c r="A7" s="2" t="s">
        <v>9</v>
      </c>
      <c r="B7" s="2" t="s">
        <v>10</v>
      </c>
      <c r="C7" s="2" t="s">
        <v>11</v>
      </c>
      <c r="D7" s="2" t="s">
        <v>12</v>
      </c>
      <c r="E7" s="2" t="s">
        <v>13</v>
      </c>
      <c r="F7" s="2" t="s">
        <v>14</v>
      </c>
      <c r="G7" s="2" t="s">
        <v>15</v>
      </c>
      <c r="H7" s="2" t="s">
        <v>16</v>
      </c>
      <c r="I7" s="2" t="s">
        <v>17</v>
      </c>
      <c r="J7" s="2" t="s">
        <v>18</v>
      </c>
      <c r="K7" s="2" t="s">
        <v>19</v>
      </c>
      <c r="L7" s="2" t="s">
        <v>20</v>
      </c>
      <c r="M7" s="2" t="s">
        <v>21</v>
      </c>
      <c r="N7" s="2" t="s">
        <v>22</v>
      </c>
      <c r="O7" s="2" t="s">
        <v>23</v>
      </c>
      <c r="P7" s="2" t="s">
        <v>24</v>
      </c>
      <c r="Q7" s="2" t="s">
        <v>25</v>
      </c>
      <c r="R7" s="2" t="s">
        <v>26</v>
      </c>
      <c r="S7" s="2" t="s">
        <v>27</v>
      </c>
      <c r="T7" s="2" t="s">
        <v>28</v>
      </c>
    </row>
    <row r="8" spans="1:20" s="15" customFormat="1" ht="92.15">
      <c r="A8" s="9" t="s">
        <v>29</v>
      </c>
      <c r="B8" s="9" t="s">
        <v>30</v>
      </c>
      <c r="C8" s="9" t="s">
        <v>31</v>
      </c>
      <c r="D8" s="9" t="s">
        <v>32</v>
      </c>
      <c r="E8" s="9" t="s">
        <v>33</v>
      </c>
      <c r="F8" s="10">
        <v>1</v>
      </c>
      <c r="G8" s="9" t="s">
        <v>34</v>
      </c>
      <c r="H8" s="9" t="s">
        <v>35</v>
      </c>
      <c r="I8" s="9" t="s">
        <v>36</v>
      </c>
      <c r="J8" s="11"/>
      <c r="K8" s="11"/>
      <c r="L8" s="11"/>
      <c r="M8" s="11"/>
      <c r="N8" s="12"/>
      <c r="O8" s="12"/>
      <c r="P8" s="12"/>
      <c r="Q8" s="13" t="str">
        <f t="shared" ref="Q8:Q52" si="0">IF(N8="Atende integralmente",1,IF(N8="Atende parcialmente",0.5,IF(N8="Não atende",0,"")))</f>
        <v/>
      </c>
      <c r="R8" s="13" t="str">
        <f t="shared" ref="R8:R52" si="1">IF(Q8="","",Q8*F8)</f>
        <v/>
      </c>
      <c r="S8" s="14" t="str">
        <f t="shared" ref="S8:S52" si="2">IF(OR(N8="",N8="Não avaliado"),"Pendente",IF(AND(E8="Eliminatório",N8&lt;&gt;"Atende integralmente"),"Falha eliminatória","Calculado"))</f>
        <v>Pendente</v>
      </c>
      <c r="T8" s="14" t="str">
        <f t="shared" ref="T8:T52" si="3">IF(S8="Calculado","Documental concluído",S8)</f>
        <v>Pendente</v>
      </c>
    </row>
    <row r="9" spans="1:20" s="15" customFormat="1" ht="73.75">
      <c r="A9" s="16" t="s">
        <v>37</v>
      </c>
      <c r="B9" s="16" t="s">
        <v>30</v>
      </c>
      <c r="C9" s="16" t="s">
        <v>38</v>
      </c>
      <c r="D9" s="16" t="s">
        <v>32</v>
      </c>
      <c r="E9" s="16" t="s">
        <v>33</v>
      </c>
      <c r="F9" s="17">
        <v>1</v>
      </c>
      <c r="G9" s="16" t="s">
        <v>39</v>
      </c>
      <c r="H9" s="16" t="s">
        <v>40</v>
      </c>
      <c r="I9" s="16" t="s">
        <v>36</v>
      </c>
      <c r="J9" s="11"/>
      <c r="K9" s="11"/>
      <c r="L9" s="11"/>
      <c r="M9" s="11"/>
      <c r="N9" s="12"/>
      <c r="O9" s="12"/>
      <c r="P9" s="12"/>
      <c r="Q9" s="13" t="str">
        <f t="shared" si="0"/>
        <v/>
      </c>
      <c r="R9" s="13" t="str">
        <f t="shared" si="1"/>
        <v/>
      </c>
      <c r="S9" s="14" t="str">
        <f t="shared" si="2"/>
        <v>Pendente</v>
      </c>
      <c r="T9" s="14" t="str">
        <f t="shared" si="3"/>
        <v>Pendente</v>
      </c>
    </row>
    <row r="10" spans="1:20" s="15" customFormat="1" ht="258">
      <c r="A10" s="9" t="s">
        <v>41</v>
      </c>
      <c r="B10" s="9" t="s">
        <v>30</v>
      </c>
      <c r="C10" s="9" t="s">
        <v>42</v>
      </c>
      <c r="D10" s="9" t="s">
        <v>32</v>
      </c>
      <c r="E10" s="9" t="s">
        <v>43</v>
      </c>
      <c r="F10" s="10">
        <v>1</v>
      </c>
      <c r="G10" s="9" t="s">
        <v>44</v>
      </c>
      <c r="H10" s="9" t="s">
        <v>45</v>
      </c>
      <c r="I10" s="9" t="s">
        <v>46</v>
      </c>
      <c r="J10" s="11"/>
      <c r="K10" s="11"/>
      <c r="L10" s="11"/>
      <c r="M10" s="11"/>
      <c r="N10" s="12"/>
      <c r="O10" s="12"/>
      <c r="P10" s="12"/>
      <c r="Q10" s="13" t="str">
        <f t="shared" si="0"/>
        <v/>
      </c>
      <c r="R10" s="13" t="str">
        <f t="shared" si="1"/>
        <v/>
      </c>
      <c r="S10" s="14" t="str">
        <f t="shared" si="2"/>
        <v>Pendente</v>
      </c>
      <c r="T10" s="14" t="str">
        <f t="shared" si="3"/>
        <v>Pendente</v>
      </c>
    </row>
    <row r="11" spans="1:20" s="15" customFormat="1" ht="73.75">
      <c r="A11" s="16" t="s">
        <v>47</v>
      </c>
      <c r="B11" s="16" t="s">
        <v>48</v>
      </c>
      <c r="C11" s="16" t="s">
        <v>49</v>
      </c>
      <c r="D11" s="16" t="s">
        <v>32</v>
      </c>
      <c r="E11" s="16" t="s">
        <v>33</v>
      </c>
      <c r="F11" s="17">
        <v>1</v>
      </c>
      <c r="G11" s="16" t="s">
        <v>50</v>
      </c>
      <c r="H11" s="16" t="s">
        <v>51</v>
      </c>
      <c r="I11" s="16" t="s">
        <v>36</v>
      </c>
      <c r="J11" s="11"/>
      <c r="K11" s="11"/>
      <c r="L11" s="11"/>
      <c r="M11" s="11"/>
      <c r="N11" s="12"/>
      <c r="O11" s="12"/>
      <c r="P11" s="12"/>
      <c r="Q11" s="13" t="str">
        <f t="shared" si="0"/>
        <v/>
      </c>
      <c r="R11" s="13" t="str">
        <f t="shared" si="1"/>
        <v/>
      </c>
      <c r="S11" s="14" t="str">
        <f t="shared" si="2"/>
        <v>Pendente</v>
      </c>
      <c r="T11" s="14" t="str">
        <f t="shared" si="3"/>
        <v>Pendente</v>
      </c>
    </row>
    <row r="12" spans="1:20" s="15" customFormat="1" ht="92.15">
      <c r="A12" s="9" t="s">
        <v>52</v>
      </c>
      <c r="B12" s="9" t="s">
        <v>48</v>
      </c>
      <c r="C12" s="9" t="s">
        <v>53</v>
      </c>
      <c r="D12" s="9" t="s">
        <v>32</v>
      </c>
      <c r="E12" s="9" t="s">
        <v>43</v>
      </c>
      <c r="F12" s="10">
        <v>1</v>
      </c>
      <c r="G12" s="9" t="s">
        <v>54</v>
      </c>
      <c r="H12" s="9" t="s">
        <v>55</v>
      </c>
      <c r="I12" s="9" t="s">
        <v>46</v>
      </c>
      <c r="J12" s="11"/>
      <c r="K12" s="11"/>
      <c r="L12" s="11"/>
      <c r="M12" s="11"/>
      <c r="N12" s="12"/>
      <c r="O12" s="12"/>
      <c r="P12" s="12"/>
      <c r="Q12" s="13" t="str">
        <f t="shared" si="0"/>
        <v/>
      </c>
      <c r="R12" s="13" t="str">
        <f t="shared" si="1"/>
        <v/>
      </c>
      <c r="S12" s="14" t="str">
        <f t="shared" si="2"/>
        <v>Pendente</v>
      </c>
      <c r="T12" s="14" t="str">
        <f t="shared" si="3"/>
        <v>Pendente</v>
      </c>
    </row>
    <row r="13" spans="1:20" s="15" customFormat="1" ht="55.3">
      <c r="A13" s="16" t="s">
        <v>56</v>
      </c>
      <c r="B13" s="16" t="s">
        <v>48</v>
      </c>
      <c r="C13" s="16" t="s">
        <v>57</v>
      </c>
      <c r="D13" s="16" t="s">
        <v>32</v>
      </c>
      <c r="E13" s="16" t="s">
        <v>43</v>
      </c>
      <c r="F13" s="17">
        <v>1</v>
      </c>
      <c r="G13" s="16" t="s">
        <v>58</v>
      </c>
      <c r="H13" s="16" t="s">
        <v>59</v>
      </c>
      <c r="I13" s="16" t="s">
        <v>46</v>
      </c>
      <c r="J13" s="11"/>
      <c r="K13" s="11"/>
      <c r="L13" s="11"/>
      <c r="M13" s="11"/>
      <c r="N13" s="12"/>
      <c r="O13" s="12"/>
      <c r="P13" s="12"/>
      <c r="Q13" s="13" t="str">
        <f t="shared" si="0"/>
        <v/>
      </c>
      <c r="R13" s="13" t="str">
        <f t="shared" si="1"/>
        <v/>
      </c>
      <c r="S13" s="14" t="str">
        <f t="shared" si="2"/>
        <v>Pendente</v>
      </c>
      <c r="T13" s="14" t="str">
        <f t="shared" si="3"/>
        <v>Pendente</v>
      </c>
    </row>
    <row r="14" spans="1:20" s="15" customFormat="1" ht="36.9">
      <c r="A14" s="9" t="s">
        <v>60</v>
      </c>
      <c r="B14" s="9" t="s">
        <v>48</v>
      </c>
      <c r="C14" s="9" t="s">
        <v>61</v>
      </c>
      <c r="D14" s="9" t="s">
        <v>32</v>
      </c>
      <c r="E14" s="9" t="s">
        <v>43</v>
      </c>
      <c r="F14" s="10">
        <v>1</v>
      </c>
      <c r="G14" s="9" t="s">
        <v>62</v>
      </c>
      <c r="H14" s="9" t="s">
        <v>63</v>
      </c>
      <c r="I14" s="9" t="s">
        <v>46</v>
      </c>
      <c r="J14" s="11"/>
      <c r="K14" s="11"/>
      <c r="L14" s="11"/>
      <c r="M14" s="11"/>
      <c r="N14" s="12"/>
      <c r="O14" s="12"/>
      <c r="P14" s="12"/>
      <c r="Q14" s="13" t="str">
        <f t="shared" si="0"/>
        <v/>
      </c>
      <c r="R14" s="13" t="str">
        <f t="shared" si="1"/>
        <v/>
      </c>
      <c r="S14" s="14" t="str">
        <f t="shared" si="2"/>
        <v>Pendente</v>
      </c>
      <c r="T14" s="14" t="str">
        <f t="shared" si="3"/>
        <v>Pendente</v>
      </c>
    </row>
    <row r="15" spans="1:20" s="15" customFormat="1" ht="55.3">
      <c r="A15" s="16" t="s">
        <v>64</v>
      </c>
      <c r="B15" s="16" t="s">
        <v>65</v>
      </c>
      <c r="C15" s="16" t="s">
        <v>66</v>
      </c>
      <c r="D15" s="16" t="s">
        <v>32</v>
      </c>
      <c r="E15" s="16" t="s">
        <v>33</v>
      </c>
      <c r="F15" s="17">
        <v>1</v>
      </c>
      <c r="G15" s="16" t="s">
        <v>67</v>
      </c>
      <c r="H15" s="16" t="s">
        <v>68</v>
      </c>
      <c r="I15" s="16" t="s">
        <v>36</v>
      </c>
      <c r="J15" s="11"/>
      <c r="K15" s="11"/>
      <c r="L15" s="11"/>
      <c r="M15" s="11"/>
      <c r="N15" s="12"/>
      <c r="O15" s="12"/>
      <c r="P15" s="12"/>
      <c r="Q15" s="13" t="str">
        <f t="shared" si="0"/>
        <v/>
      </c>
      <c r="R15" s="13" t="str">
        <f t="shared" si="1"/>
        <v/>
      </c>
      <c r="S15" s="14" t="str">
        <f t="shared" si="2"/>
        <v>Pendente</v>
      </c>
      <c r="T15" s="14" t="str">
        <f t="shared" si="3"/>
        <v>Pendente</v>
      </c>
    </row>
    <row r="16" spans="1:20" s="15" customFormat="1" ht="55.3">
      <c r="A16" s="9" t="s">
        <v>69</v>
      </c>
      <c r="B16" s="9" t="s">
        <v>65</v>
      </c>
      <c r="C16" s="9" t="s">
        <v>70</v>
      </c>
      <c r="D16" s="9" t="s">
        <v>32</v>
      </c>
      <c r="E16" s="9" t="s">
        <v>43</v>
      </c>
      <c r="F16" s="10">
        <v>1</v>
      </c>
      <c r="G16" s="9" t="s">
        <v>71</v>
      </c>
      <c r="H16" s="9" t="s">
        <v>72</v>
      </c>
      <c r="I16" s="9" t="s">
        <v>46</v>
      </c>
      <c r="J16" s="11"/>
      <c r="K16" s="11"/>
      <c r="L16" s="11"/>
      <c r="M16" s="11"/>
      <c r="N16" s="12"/>
      <c r="O16" s="12"/>
      <c r="P16" s="12"/>
      <c r="Q16" s="13" t="str">
        <f t="shared" si="0"/>
        <v/>
      </c>
      <c r="R16" s="13" t="str">
        <f t="shared" si="1"/>
        <v/>
      </c>
      <c r="S16" s="14" t="str">
        <f t="shared" si="2"/>
        <v>Pendente</v>
      </c>
      <c r="T16" s="14" t="str">
        <f t="shared" si="3"/>
        <v>Pendente</v>
      </c>
    </row>
    <row r="17" spans="1:20" s="15" customFormat="1" ht="73.75">
      <c r="A17" s="16" t="s">
        <v>73</v>
      </c>
      <c r="B17" s="16" t="s">
        <v>65</v>
      </c>
      <c r="C17" s="16" t="s">
        <v>74</v>
      </c>
      <c r="D17" s="16" t="s">
        <v>32</v>
      </c>
      <c r="E17" s="16" t="s">
        <v>33</v>
      </c>
      <c r="F17" s="17">
        <v>1</v>
      </c>
      <c r="G17" s="16" t="s">
        <v>75</v>
      </c>
      <c r="H17" s="16" t="s">
        <v>76</v>
      </c>
      <c r="I17" s="16" t="s">
        <v>36</v>
      </c>
      <c r="J17" s="11"/>
      <c r="K17" s="11"/>
      <c r="L17" s="11"/>
      <c r="M17" s="11"/>
      <c r="N17" s="12"/>
      <c r="O17" s="12"/>
      <c r="P17" s="12"/>
      <c r="Q17" s="13" t="str">
        <f t="shared" si="0"/>
        <v/>
      </c>
      <c r="R17" s="13" t="str">
        <f t="shared" si="1"/>
        <v/>
      </c>
      <c r="S17" s="14" t="str">
        <f t="shared" si="2"/>
        <v>Pendente</v>
      </c>
      <c r="T17" s="14" t="str">
        <f t="shared" si="3"/>
        <v>Pendente</v>
      </c>
    </row>
    <row r="18" spans="1:20" s="15" customFormat="1" ht="73.75">
      <c r="A18" s="9" t="s">
        <v>77</v>
      </c>
      <c r="B18" s="9" t="s">
        <v>65</v>
      </c>
      <c r="C18" s="9" t="s">
        <v>78</v>
      </c>
      <c r="D18" s="9" t="s">
        <v>32</v>
      </c>
      <c r="E18" s="9" t="s">
        <v>43</v>
      </c>
      <c r="F18" s="10">
        <v>1</v>
      </c>
      <c r="G18" s="9" t="s">
        <v>79</v>
      </c>
      <c r="H18" s="9" t="s">
        <v>80</v>
      </c>
      <c r="I18" s="9" t="s">
        <v>46</v>
      </c>
      <c r="J18" s="11"/>
      <c r="K18" s="11"/>
      <c r="L18" s="11"/>
      <c r="M18" s="11"/>
      <c r="N18" s="12"/>
      <c r="O18" s="12"/>
      <c r="P18" s="12"/>
      <c r="Q18" s="13" t="str">
        <f t="shared" si="0"/>
        <v/>
      </c>
      <c r="R18" s="13" t="str">
        <f t="shared" si="1"/>
        <v/>
      </c>
      <c r="S18" s="14" t="str">
        <f t="shared" si="2"/>
        <v>Pendente</v>
      </c>
      <c r="T18" s="14" t="str">
        <f t="shared" si="3"/>
        <v>Pendente</v>
      </c>
    </row>
    <row r="19" spans="1:20" s="15" customFormat="1" ht="55.3">
      <c r="A19" s="16" t="s">
        <v>81</v>
      </c>
      <c r="B19" s="16" t="s">
        <v>65</v>
      </c>
      <c r="C19" s="16" t="s">
        <v>82</v>
      </c>
      <c r="D19" s="16" t="s">
        <v>32</v>
      </c>
      <c r="E19" s="16" t="s">
        <v>43</v>
      </c>
      <c r="F19" s="17">
        <v>1</v>
      </c>
      <c r="G19" s="16" t="s">
        <v>83</v>
      </c>
      <c r="H19" s="16" t="s">
        <v>84</v>
      </c>
      <c r="I19" s="16" t="s">
        <v>46</v>
      </c>
      <c r="J19" s="11"/>
      <c r="K19" s="11"/>
      <c r="L19" s="11"/>
      <c r="M19" s="11"/>
      <c r="N19" s="12"/>
      <c r="O19" s="12"/>
      <c r="P19" s="12"/>
      <c r="Q19" s="13" t="str">
        <f t="shared" si="0"/>
        <v/>
      </c>
      <c r="R19" s="13" t="str">
        <f t="shared" si="1"/>
        <v/>
      </c>
      <c r="S19" s="14" t="str">
        <f t="shared" si="2"/>
        <v>Pendente</v>
      </c>
      <c r="T19" s="14" t="str">
        <f t="shared" si="3"/>
        <v>Pendente</v>
      </c>
    </row>
    <row r="20" spans="1:20" s="15" customFormat="1" ht="36.9">
      <c r="A20" s="9" t="s">
        <v>85</v>
      </c>
      <c r="B20" s="9" t="s">
        <v>65</v>
      </c>
      <c r="C20" s="9" t="s">
        <v>86</v>
      </c>
      <c r="D20" s="9" t="s">
        <v>32</v>
      </c>
      <c r="E20" s="9" t="s">
        <v>43</v>
      </c>
      <c r="F20" s="10">
        <v>1</v>
      </c>
      <c r="G20" s="9" t="s">
        <v>87</v>
      </c>
      <c r="H20" s="9" t="s">
        <v>88</v>
      </c>
      <c r="I20" s="9" t="s">
        <v>46</v>
      </c>
      <c r="J20" s="11"/>
      <c r="K20" s="11"/>
      <c r="L20" s="11"/>
      <c r="M20" s="11"/>
      <c r="N20" s="12"/>
      <c r="O20" s="12"/>
      <c r="P20" s="12"/>
      <c r="Q20" s="13" t="str">
        <f t="shared" si="0"/>
        <v/>
      </c>
      <c r="R20" s="13" t="str">
        <f t="shared" si="1"/>
        <v/>
      </c>
      <c r="S20" s="14" t="str">
        <f t="shared" si="2"/>
        <v>Pendente</v>
      </c>
      <c r="T20" s="14" t="str">
        <f t="shared" si="3"/>
        <v>Pendente</v>
      </c>
    </row>
    <row r="21" spans="1:20" s="15" customFormat="1" ht="55.3">
      <c r="A21" s="16" t="s">
        <v>89</v>
      </c>
      <c r="B21" s="16" t="s">
        <v>65</v>
      </c>
      <c r="C21" s="16" t="s">
        <v>90</v>
      </c>
      <c r="D21" s="16" t="s">
        <v>32</v>
      </c>
      <c r="E21" s="16" t="s">
        <v>33</v>
      </c>
      <c r="F21" s="17">
        <v>1</v>
      </c>
      <c r="G21" s="16" t="s">
        <v>91</v>
      </c>
      <c r="H21" s="16" t="s">
        <v>92</v>
      </c>
      <c r="I21" s="16" t="s">
        <v>36</v>
      </c>
      <c r="J21" s="11"/>
      <c r="K21" s="11"/>
      <c r="L21" s="11"/>
      <c r="M21" s="11"/>
      <c r="N21" s="12"/>
      <c r="O21" s="12"/>
      <c r="P21" s="12"/>
      <c r="Q21" s="13" t="str">
        <f t="shared" si="0"/>
        <v/>
      </c>
      <c r="R21" s="13" t="str">
        <f t="shared" si="1"/>
        <v/>
      </c>
      <c r="S21" s="14" t="str">
        <f t="shared" si="2"/>
        <v>Pendente</v>
      </c>
      <c r="T21" s="14" t="str">
        <f t="shared" si="3"/>
        <v>Pendente</v>
      </c>
    </row>
    <row r="22" spans="1:20" s="15" customFormat="1" ht="73.75">
      <c r="A22" s="9" t="s">
        <v>93</v>
      </c>
      <c r="B22" s="9" t="s">
        <v>94</v>
      </c>
      <c r="C22" s="9" t="s">
        <v>95</v>
      </c>
      <c r="D22" s="9" t="s">
        <v>32</v>
      </c>
      <c r="E22" s="9" t="s">
        <v>33</v>
      </c>
      <c r="F22" s="10">
        <v>1</v>
      </c>
      <c r="G22" s="9" t="s">
        <v>96</v>
      </c>
      <c r="H22" s="9" t="s">
        <v>97</v>
      </c>
      <c r="I22" s="9" t="s">
        <v>36</v>
      </c>
      <c r="J22" s="11"/>
      <c r="K22" s="11"/>
      <c r="L22" s="11"/>
      <c r="M22" s="11"/>
      <c r="N22" s="12"/>
      <c r="O22" s="12"/>
      <c r="P22" s="12"/>
      <c r="Q22" s="13" t="str">
        <f t="shared" si="0"/>
        <v/>
      </c>
      <c r="R22" s="13" t="str">
        <f t="shared" si="1"/>
        <v/>
      </c>
      <c r="S22" s="14" t="str">
        <f t="shared" si="2"/>
        <v>Pendente</v>
      </c>
      <c r="T22" s="14" t="str">
        <f t="shared" si="3"/>
        <v>Pendente</v>
      </c>
    </row>
    <row r="23" spans="1:20" s="15" customFormat="1" ht="55.3">
      <c r="A23" s="16" t="s">
        <v>98</v>
      </c>
      <c r="B23" s="16" t="s">
        <v>94</v>
      </c>
      <c r="C23" s="16" t="s">
        <v>99</v>
      </c>
      <c r="D23" s="16" t="s">
        <v>32</v>
      </c>
      <c r="E23" s="16" t="s">
        <v>43</v>
      </c>
      <c r="F23" s="17">
        <v>1</v>
      </c>
      <c r="G23" s="16" t="s">
        <v>100</v>
      </c>
      <c r="H23" s="16" t="s">
        <v>101</v>
      </c>
      <c r="I23" s="16" t="s">
        <v>46</v>
      </c>
      <c r="J23" s="11"/>
      <c r="K23" s="11"/>
      <c r="L23" s="11"/>
      <c r="M23" s="11"/>
      <c r="N23" s="12"/>
      <c r="O23" s="12"/>
      <c r="P23" s="12"/>
      <c r="Q23" s="13" t="str">
        <f t="shared" si="0"/>
        <v/>
      </c>
      <c r="R23" s="13" t="str">
        <f t="shared" si="1"/>
        <v/>
      </c>
      <c r="S23" s="14" t="str">
        <f t="shared" si="2"/>
        <v>Pendente</v>
      </c>
      <c r="T23" s="14" t="str">
        <f t="shared" si="3"/>
        <v>Pendente</v>
      </c>
    </row>
    <row r="24" spans="1:20" s="15" customFormat="1" ht="55.3">
      <c r="A24" s="9" t="s">
        <v>102</v>
      </c>
      <c r="B24" s="9" t="s">
        <v>94</v>
      </c>
      <c r="C24" s="9" t="s">
        <v>103</v>
      </c>
      <c r="D24" s="9" t="s">
        <v>32</v>
      </c>
      <c r="E24" s="9" t="s">
        <v>43</v>
      </c>
      <c r="F24" s="10">
        <v>1</v>
      </c>
      <c r="G24" s="9" t="s">
        <v>104</v>
      </c>
      <c r="H24" s="9" t="s">
        <v>105</v>
      </c>
      <c r="I24" s="9" t="s">
        <v>46</v>
      </c>
      <c r="J24" s="11"/>
      <c r="K24" s="11"/>
      <c r="L24" s="11"/>
      <c r="M24" s="11"/>
      <c r="N24" s="12"/>
      <c r="O24" s="12"/>
      <c r="P24" s="12"/>
      <c r="Q24" s="13" t="str">
        <f t="shared" si="0"/>
        <v/>
      </c>
      <c r="R24" s="13" t="str">
        <f t="shared" si="1"/>
        <v/>
      </c>
      <c r="S24" s="14" t="str">
        <f t="shared" si="2"/>
        <v>Pendente</v>
      </c>
      <c r="T24" s="14" t="str">
        <f t="shared" si="3"/>
        <v>Pendente</v>
      </c>
    </row>
    <row r="25" spans="1:20" s="15" customFormat="1" ht="36.9">
      <c r="A25" s="16" t="s">
        <v>106</v>
      </c>
      <c r="B25" s="16" t="s">
        <v>94</v>
      </c>
      <c r="C25" s="16" t="s">
        <v>107</v>
      </c>
      <c r="D25" s="16" t="s">
        <v>32</v>
      </c>
      <c r="E25" s="16" t="s">
        <v>43</v>
      </c>
      <c r="F25" s="17">
        <v>1</v>
      </c>
      <c r="G25" s="16" t="s">
        <v>108</v>
      </c>
      <c r="H25" s="16" t="s">
        <v>109</v>
      </c>
      <c r="I25" s="16" t="s">
        <v>46</v>
      </c>
      <c r="J25" s="11"/>
      <c r="K25" s="11"/>
      <c r="L25" s="11"/>
      <c r="M25" s="11"/>
      <c r="N25" s="12"/>
      <c r="O25" s="12"/>
      <c r="P25" s="12"/>
      <c r="Q25" s="13" t="str">
        <f t="shared" si="0"/>
        <v/>
      </c>
      <c r="R25" s="13" t="str">
        <f t="shared" si="1"/>
        <v/>
      </c>
      <c r="S25" s="14" t="str">
        <f t="shared" si="2"/>
        <v>Pendente</v>
      </c>
      <c r="T25" s="14" t="str">
        <f t="shared" si="3"/>
        <v>Pendente</v>
      </c>
    </row>
    <row r="26" spans="1:20" s="15" customFormat="1" ht="55.3">
      <c r="A26" s="9" t="s">
        <v>110</v>
      </c>
      <c r="B26" s="9" t="s">
        <v>111</v>
      </c>
      <c r="C26" s="9" t="s">
        <v>112</v>
      </c>
      <c r="D26" s="9" t="s">
        <v>32</v>
      </c>
      <c r="E26" s="9" t="s">
        <v>43</v>
      </c>
      <c r="F26" s="10">
        <v>1</v>
      </c>
      <c r="G26" s="9" t="s">
        <v>113</v>
      </c>
      <c r="H26" s="9" t="s">
        <v>114</v>
      </c>
      <c r="I26" s="9" t="s">
        <v>46</v>
      </c>
      <c r="J26" s="11"/>
      <c r="K26" s="11"/>
      <c r="L26" s="11"/>
      <c r="M26" s="11"/>
      <c r="N26" s="12"/>
      <c r="O26" s="12"/>
      <c r="P26" s="12"/>
      <c r="Q26" s="13" t="str">
        <f t="shared" si="0"/>
        <v/>
      </c>
      <c r="R26" s="13" t="str">
        <f t="shared" si="1"/>
        <v/>
      </c>
      <c r="S26" s="14" t="str">
        <f t="shared" si="2"/>
        <v>Pendente</v>
      </c>
      <c r="T26" s="14" t="str">
        <f t="shared" si="3"/>
        <v>Pendente</v>
      </c>
    </row>
    <row r="27" spans="1:20" s="15" customFormat="1" ht="55.3">
      <c r="A27" s="16" t="s">
        <v>115</v>
      </c>
      <c r="B27" s="16" t="s">
        <v>111</v>
      </c>
      <c r="C27" s="16" t="s">
        <v>116</v>
      </c>
      <c r="D27" s="16" t="s">
        <v>32</v>
      </c>
      <c r="E27" s="16" t="s">
        <v>43</v>
      </c>
      <c r="F27" s="17">
        <v>1</v>
      </c>
      <c r="G27" s="16" t="s">
        <v>117</v>
      </c>
      <c r="H27" s="16" t="s">
        <v>118</v>
      </c>
      <c r="I27" s="16" t="s">
        <v>46</v>
      </c>
      <c r="J27" s="11"/>
      <c r="K27" s="11"/>
      <c r="L27" s="11"/>
      <c r="M27" s="11"/>
      <c r="N27" s="12"/>
      <c r="O27" s="12"/>
      <c r="P27" s="12"/>
      <c r="Q27" s="13" t="str">
        <f t="shared" si="0"/>
        <v/>
      </c>
      <c r="R27" s="13" t="str">
        <f t="shared" si="1"/>
        <v/>
      </c>
      <c r="S27" s="14" t="str">
        <f t="shared" si="2"/>
        <v>Pendente</v>
      </c>
      <c r="T27" s="14" t="str">
        <f t="shared" si="3"/>
        <v>Pendente</v>
      </c>
    </row>
    <row r="28" spans="1:20" s="15" customFormat="1" ht="147.44999999999999">
      <c r="A28" s="9" t="s">
        <v>119</v>
      </c>
      <c r="B28" s="9" t="s">
        <v>120</v>
      </c>
      <c r="C28" s="9" t="s">
        <v>121</v>
      </c>
      <c r="D28" s="9" t="s">
        <v>32</v>
      </c>
      <c r="E28" s="9" t="s">
        <v>33</v>
      </c>
      <c r="F28" s="10">
        <v>1</v>
      </c>
      <c r="G28" s="9" t="s">
        <v>122</v>
      </c>
      <c r="H28" s="9" t="s">
        <v>123</v>
      </c>
      <c r="I28" s="9" t="s">
        <v>36</v>
      </c>
      <c r="J28" s="11"/>
      <c r="K28" s="11"/>
      <c r="L28" s="11"/>
      <c r="M28" s="11"/>
      <c r="N28" s="12"/>
      <c r="O28" s="12"/>
      <c r="P28" s="12"/>
      <c r="Q28" s="13" t="str">
        <f t="shared" si="0"/>
        <v/>
      </c>
      <c r="R28" s="13" t="str">
        <f t="shared" si="1"/>
        <v/>
      </c>
      <c r="S28" s="14" t="str">
        <f t="shared" si="2"/>
        <v>Pendente</v>
      </c>
      <c r="T28" s="14" t="str">
        <f t="shared" si="3"/>
        <v>Pendente</v>
      </c>
    </row>
    <row r="29" spans="1:20" s="15" customFormat="1" ht="55.3">
      <c r="A29" s="16" t="s">
        <v>124</v>
      </c>
      <c r="B29" s="16" t="s">
        <v>120</v>
      </c>
      <c r="C29" s="16" t="s">
        <v>125</v>
      </c>
      <c r="D29" s="16" t="s">
        <v>32</v>
      </c>
      <c r="E29" s="16" t="s">
        <v>43</v>
      </c>
      <c r="F29" s="17">
        <v>1</v>
      </c>
      <c r="G29" s="16" t="s">
        <v>126</v>
      </c>
      <c r="H29" s="16" t="s">
        <v>127</v>
      </c>
      <c r="I29" s="16" t="s">
        <v>46</v>
      </c>
      <c r="J29" s="11"/>
      <c r="K29" s="11"/>
      <c r="L29" s="11"/>
      <c r="M29" s="11"/>
      <c r="N29" s="12"/>
      <c r="O29" s="12"/>
      <c r="P29" s="12"/>
      <c r="Q29" s="13" t="str">
        <f t="shared" si="0"/>
        <v/>
      </c>
      <c r="R29" s="13" t="str">
        <f t="shared" si="1"/>
        <v/>
      </c>
      <c r="S29" s="14" t="str">
        <f t="shared" si="2"/>
        <v>Pendente</v>
      </c>
      <c r="T29" s="14" t="str">
        <f t="shared" si="3"/>
        <v>Pendente</v>
      </c>
    </row>
    <row r="30" spans="1:20" s="15" customFormat="1" ht="36.9">
      <c r="A30" s="9" t="s">
        <v>128</v>
      </c>
      <c r="B30" s="9" t="s">
        <v>120</v>
      </c>
      <c r="C30" s="9" t="s">
        <v>129</v>
      </c>
      <c r="D30" s="9" t="s">
        <v>32</v>
      </c>
      <c r="E30" s="9" t="s">
        <v>33</v>
      </c>
      <c r="F30" s="10">
        <v>1</v>
      </c>
      <c r="G30" s="9" t="s">
        <v>130</v>
      </c>
      <c r="H30" s="9" t="s">
        <v>131</v>
      </c>
      <c r="I30" s="9" t="s">
        <v>36</v>
      </c>
      <c r="J30" s="11"/>
      <c r="K30" s="11"/>
      <c r="L30" s="11"/>
      <c r="M30" s="11"/>
      <c r="N30" s="12"/>
      <c r="O30" s="12"/>
      <c r="P30" s="12"/>
      <c r="Q30" s="13" t="str">
        <f t="shared" si="0"/>
        <v/>
      </c>
      <c r="R30" s="13" t="str">
        <f t="shared" si="1"/>
        <v/>
      </c>
      <c r="S30" s="14" t="str">
        <f t="shared" si="2"/>
        <v>Pendente</v>
      </c>
      <c r="T30" s="14" t="str">
        <f t="shared" si="3"/>
        <v>Pendente</v>
      </c>
    </row>
    <row r="31" spans="1:20" s="15" customFormat="1" ht="184.3">
      <c r="A31" s="16" t="s">
        <v>132</v>
      </c>
      <c r="B31" s="16" t="s">
        <v>120</v>
      </c>
      <c r="C31" s="16" t="s">
        <v>133</v>
      </c>
      <c r="D31" s="16" t="s">
        <v>32</v>
      </c>
      <c r="E31" s="16" t="s">
        <v>33</v>
      </c>
      <c r="F31" s="17">
        <v>1</v>
      </c>
      <c r="G31" s="16" t="s">
        <v>134</v>
      </c>
      <c r="H31" s="16" t="s">
        <v>135</v>
      </c>
      <c r="I31" s="16" t="s">
        <v>36</v>
      </c>
      <c r="J31" s="11"/>
      <c r="K31" s="11"/>
      <c r="L31" s="11"/>
      <c r="M31" s="11"/>
      <c r="N31" s="12"/>
      <c r="O31" s="12"/>
      <c r="P31" s="12"/>
      <c r="Q31" s="13" t="str">
        <f t="shared" si="0"/>
        <v/>
      </c>
      <c r="R31" s="13" t="str">
        <f t="shared" si="1"/>
        <v/>
      </c>
      <c r="S31" s="14" t="str">
        <f t="shared" si="2"/>
        <v>Pendente</v>
      </c>
      <c r="T31" s="14" t="str">
        <f t="shared" si="3"/>
        <v>Pendente</v>
      </c>
    </row>
    <row r="32" spans="1:20" s="15" customFormat="1" ht="55.3">
      <c r="A32" s="9" t="s">
        <v>136</v>
      </c>
      <c r="B32" s="9" t="s">
        <v>137</v>
      </c>
      <c r="C32" s="9" t="s">
        <v>138</v>
      </c>
      <c r="D32" s="9" t="s">
        <v>32</v>
      </c>
      <c r="E32" s="9" t="s">
        <v>33</v>
      </c>
      <c r="F32" s="10">
        <v>1</v>
      </c>
      <c r="G32" s="9" t="s">
        <v>139</v>
      </c>
      <c r="H32" s="9" t="s">
        <v>140</v>
      </c>
      <c r="I32" s="9" t="s">
        <v>36</v>
      </c>
      <c r="J32" s="11"/>
      <c r="K32" s="11"/>
      <c r="L32" s="11"/>
      <c r="M32" s="11"/>
      <c r="N32" s="12"/>
      <c r="O32" s="12"/>
      <c r="P32" s="12"/>
      <c r="Q32" s="13" t="str">
        <f t="shared" si="0"/>
        <v/>
      </c>
      <c r="R32" s="13" t="str">
        <f t="shared" si="1"/>
        <v/>
      </c>
      <c r="S32" s="14" t="str">
        <f t="shared" si="2"/>
        <v>Pendente</v>
      </c>
      <c r="T32" s="14" t="str">
        <f t="shared" si="3"/>
        <v>Pendente</v>
      </c>
    </row>
    <row r="33" spans="1:20" s="15" customFormat="1" ht="239.6">
      <c r="A33" s="16" t="s">
        <v>141</v>
      </c>
      <c r="B33" s="16" t="s">
        <v>142</v>
      </c>
      <c r="C33" s="16" t="s">
        <v>143</v>
      </c>
      <c r="D33" s="16" t="s">
        <v>32</v>
      </c>
      <c r="E33" s="16" t="s">
        <v>43</v>
      </c>
      <c r="F33" s="17">
        <v>1</v>
      </c>
      <c r="G33" s="16" t="s">
        <v>144</v>
      </c>
      <c r="H33" s="16" t="s">
        <v>145</v>
      </c>
      <c r="I33" s="16" t="s">
        <v>146</v>
      </c>
      <c r="J33" s="11"/>
      <c r="K33" s="11"/>
      <c r="L33" s="11"/>
      <c r="M33" s="11"/>
      <c r="N33" s="12"/>
      <c r="O33" s="12"/>
      <c r="P33" s="12"/>
      <c r="Q33" s="13" t="str">
        <f t="shared" si="0"/>
        <v/>
      </c>
      <c r="R33" s="13" t="str">
        <f t="shared" si="1"/>
        <v/>
      </c>
      <c r="S33" s="14" t="str">
        <f t="shared" si="2"/>
        <v>Pendente</v>
      </c>
      <c r="T33" s="14" t="str">
        <f t="shared" si="3"/>
        <v>Pendente</v>
      </c>
    </row>
    <row r="34" spans="1:20" s="18" customFormat="1" ht="409.6">
      <c r="A34" s="9" t="s">
        <v>147</v>
      </c>
      <c r="B34" s="9" t="s">
        <v>142</v>
      </c>
      <c r="C34" s="9" t="s">
        <v>367</v>
      </c>
      <c r="D34" s="9" t="s">
        <v>32</v>
      </c>
      <c r="E34" s="9" t="s">
        <v>43</v>
      </c>
      <c r="F34" s="10">
        <v>1</v>
      </c>
      <c r="G34" s="9" t="s">
        <v>148</v>
      </c>
      <c r="H34" s="9" t="s">
        <v>368</v>
      </c>
      <c r="I34" s="9" t="s">
        <v>46</v>
      </c>
      <c r="J34" s="11"/>
      <c r="K34" s="11"/>
      <c r="L34" s="11"/>
      <c r="M34" s="11"/>
      <c r="N34" s="12"/>
      <c r="O34" s="12"/>
      <c r="P34" s="12"/>
      <c r="Q34" s="13" t="str">
        <f t="shared" si="0"/>
        <v/>
      </c>
      <c r="R34" s="13" t="str">
        <f t="shared" si="1"/>
        <v/>
      </c>
      <c r="S34" s="14" t="str">
        <f t="shared" si="2"/>
        <v>Pendente</v>
      </c>
      <c r="T34" s="14" t="str">
        <f t="shared" si="3"/>
        <v>Pendente</v>
      </c>
    </row>
    <row r="35" spans="1:20" s="15" customFormat="1" ht="55.3">
      <c r="A35" s="16" t="s">
        <v>149</v>
      </c>
      <c r="B35" s="16" t="s">
        <v>150</v>
      </c>
      <c r="C35" s="16" t="s">
        <v>151</v>
      </c>
      <c r="D35" s="16" t="s">
        <v>32</v>
      </c>
      <c r="E35" s="16" t="s">
        <v>43</v>
      </c>
      <c r="F35" s="17">
        <v>1</v>
      </c>
      <c r="G35" s="16" t="s">
        <v>152</v>
      </c>
      <c r="H35" s="16" t="s">
        <v>153</v>
      </c>
      <c r="I35" s="16" t="s">
        <v>46</v>
      </c>
      <c r="J35" s="11"/>
      <c r="K35" s="11"/>
      <c r="L35" s="11"/>
      <c r="M35" s="11"/>
      <c r="N35" s="12"/>
      <c r="O35" s="12"/>
      <c r="P35" s="12"/>
      <c r="Q35" s="13" t="str">
        <f t="shared" si="0"/>
        <v/>
      </c>
      <c r="R35" s="13" t="str">
        <f t="shared" si="1"/>
        <v/>
      </c>
      <c r="S35" s="14" t="str">
        <f t="shared" si="2"/>
        <v>Pendente</v>
      </c>
      <c r="T35" s="14" t="str">
        <f t="shared" si="3"/>
        <v>Pendente</v>
      </c>
    </row>
    <row r="36" spans="1:20" s="15" customFormat="1" ht="55.3">
      <c r="A36" s="9" t="s">
        <v>154</v>
      </c>
      <c r="B36" s="9" t="s">
        <v>150</v>
      </c>
      <c r="C36" s="9" t="s">
        <v>155</v>
      </c>
      <c r="D36" s="9" t="s">
        <v>32</v>
      </c>
      <c r="E36" s="9" t="s">
        <v>43</v>
      </c>
      <c r="F36" s="10">
        <v>1</v>
      </c>
      <c r="G36" s="9" t="s">
        <v>156</v>
      </c>
      <c r="H36" s="9" t="s">
        <v>157</v>
      </c>
      <c r="I36" s="9" t="s">
        <v>46</v>
      </c>
      <c r="J36" s="11"/>
      <c r="K36" s="11"/>
      <c r="L36" s="11"/>
      <c r="M36" s="11"/>
      <c r="N36" s="12"/>
      <c r="O36" s="12"/>
      <c r="P36" s="12"/>
      <c r="Q36" s="13" t="str">
        <f t="shared" si="0"/>
        <v/>
      </c>
      <c r="R36" s="13" t="str">
        <f t="shared" si="1"/>
        <v/>
      </c>
      <c r="S36" s="14" t="str">
        <f t="shared" si="2"/>
        <v>Pendente</v>
      </c>
      <c r="T36" s="14" t="str">
        <f t="shared" si="3"/>
        <v>Pendente</v>
      </c>
    </row>
    <row r="37" spans="1:20" s="15" customFormat="1" ht="55.3">
      <c r="A37" s="16" t="s">
        <v>158</v>
      </c>
      <c r="B37" s="16" t="s">
        <v>159</v>
      </c>
      <c r="C37" s="16" t="s">
        <v>160</v>
      </c>
      <c r="D37" s="16" t="s">
        <v>32</v>
      </c>
      <c r="E37" s="16" t="s">
        <v>43</v>
      </c>
      <c r="F37" s="17">
        <v>1</v>
      </c>
      <c r="G37" s="16" t="s">
        <v>161</v>
      </c>
      <c r="H37" s="16" t="s">
        <v>162</v>
      </c>
      <c r="I37" s="16" t="s">
        <v>46</v>
      </c>
      <c r="J37" s="11"/>
      <c r="K37" s="11"/>
      <c r="L37" s="11"/>
      <c r="M37" s="11"/>
      <c r="N37" s="12"/>
      <c r="O37" s="12"/>
      <c r="P37" s="12"/>
      <c r="Q37" s="13" t="str">
        <f t="shared" si="0"/>
        <v/>
      </c>
      <c r="R37" s="13" t="str">
        <f t="shared" si="1"/>
        <v/>
      </c>
      <c r="S37" s="14" t="str">
        <f t="shared" si="2"/>
        <v>Pendente</v>
      </c>
      <c r="T37" s="14" t="str">
        <f t="shared" si="3"/>
        <v>Pendente</v>
      </c>
    </row>
    <row r="38" spans="1:20" s="15" customFormat="1" ht="36.9">
      <c r="A38" s="9" t="s">
        <v>163</v>
      </c>
      <c r="B38" s="9" t="s">
        <v>159</v>
      </c>
      <c r="C38" s="9" t="s">
        <v>164</v>
      </c>
      <c r="D38" s="9" t="s">
        <v>32</v>
      </c>
      <c r="E38" s="9" t="s">
        <v>43</v>
      </c>
      <c r="F38" s="10">
        <v>1</v>
      </c>
      <c r="G38" s="9" t="s">
        <v>165</v>
      </c>
      <c r="H38" s="9" t="s">
        <v>166</v>
      </c>
      <c r="I38" s="9" t="s">
        <v>46</v>
      </c>
      <c r="J38" s="11"/>
      <c r="K38" s="11"/>
      <c r="L38" s="11"/>
      <c r="M38" s="11"/>
      <c r="N38" s="12"/>
      <c r="O38" s="12"/>
      <c r="P38" s="12"/>
      <c r="Q38" s="13" t="str">
        <f t="shared" si="0"/>
        <v/>
      </c>
      <c r="R38" s="13" t="str">
        <f t="shared" si="1"/>
        <v/>
      </c>
      <c r="S38" s="14" t="str">
        <f t="shared" si="2"/>
        <v>Pendente</v>
      </c>
      <c r="T38" s="14" t="str">
        <f t="shared" si="3"/>
        <v>Pendente</v>
      </c>
    </row>
    <row r="39" spans="1:20" s="15" customFormat="1" ht="55.3">
      <c r="A39" s="16" t="s">
        <v>167</v>
      </c>
      <c r="B39" s="16" t="s">
        <v>168</v>
      </c>
      <c r="C39" s="16" t="s">
        <v>169</v>
      </c>
      <c r="D39" s="16" t="s">
        <v>32</v>
      </c>
      <c r="E39" s="16" t="s">
        <v>43</v>
      </c>
      <c r="F39" s="17">
        <v>1</v>
      </c>
      <c r="G39" s="16" t="s">
        <v>170</v>
      </c>
      <c r="H39" s="16" t="s">
        <v>171</v>
      </c>
      <c r="I39" s="16" t="s">
        <v>46</v>
      </c>
      <c r="J39" s="11"/>
      <c r="K39" s="11"/>
      <c r="L39" s="11"/>
      <c r="M39" s="11"/>
      <c r="N39" s="12"/>
      <c r="O39" s="12"/>
      <c r="P39" s="12"/>
      <c r="Q39" s="13" t="str">
        <f t="shared" si="0"/>
        <v/>
      </c>
      <c r="R39" s="13" t="str">
        <f t="shared" si="1"/>
        <v/>
      </c>
      <c r="S39" s="14" t="str">
        <f t="shared" si="2"/>
        <v>Pendente</v>
      </c>
      <c r="T39" s="14" t="str">
        <f t="shared" si="3"/>
        <v>Pendente</v>
      </c>
    </row>
    <row r="40" spans="1:20" s="15" customFormat="1" ht="55.3">
      <c r="A40" s="9" t="s">
        <v>172</v>
      </c>
      <c r="B40" s="9" t="s">
        <v>168</v>
      </c>
      <c r="C40" s="9" t="s">
        <v>173</v>
      </c>
      <c r="D40" s="9" t="s">
        <v>32</v>
      </c>
      <c r="E40" s="9" t="s">
        <v>43</v>
      </c>
      <c r="F40" s="10">
        <v>1</v>
      </c>
      <c r="G40" s="9" t="s">
        <v>174</v>
      </c>
      <c r="H40" s="9" t="s">
        <v>175</v>
      </c>
      <c r="I40" s="9" t="s">
        <v>46</v>
      </c>
      <c r="J40" s="11"/>
      <c r="K40" s="11"/>
      <c r="L40" s="11"/>
      <c r="M40" s="11"/>
      <c r="N40" s="12"/>
      <c r="O40" s="12"/>
      <c r="P40" s="12"/>
      <c r="Q40" s="13" t="str">
        <f t="shared" si="0"/>
        <v/>
      </c>
      <c r="R40" s="13" t="str">
        <f t="shared" si="1"/>
        <v/>
      </c>
      <c r="S40" s="14" t="str">
        <f t="shared" si="2"/>
        <v>Pendente</v>
      </c>
      <c r="T40" s="14" t="str">
        <f t="shared" si="3"/>
        <v>Pendente</v>
      </c>
    </row>
    <row r="41" spans="1:20" s="15" customFormat="1" ht="55.3">
      <c r="A41" s="16" t="s">
        <v>176</v>
      </c>
      <c r="B41" s="16" t="s">
        <v>177</v>
      </c>
      <c r="C41" s="16" t="s">
        <v>178</v>
      </c>
      <c r="D41" s="16" t="s">
        <v>32</v>
      </c>
      <c r="E41" s="16" t="s">
        <v>33</v>
      </c>
      <c r="F41" s="17">
        <v>1</v>
      </c>
      <c r="G41" s="16" t="s">
        <v>179</v>
      </c>
      <c r="H41" s="16" t="s">
        <v>180</v>
      </c>
      <c r="I41" s="16" t="s">
        <v>36</v>
      </c>
      <c r="J41" s="11"/>
      <c r="K41" s="11"/>
      <c r="L41" s="11"/>
      <c r="M41" s="11"/>
      <c r="N41" s="12"/>
      <c r="O41" s="12"/>
      <c r="P41" s="12"/>
      <c r="Q41" s="13" t="str">
        <f t="shared" si="0"/>
        <v/>
      </c>
      <c r="R41" s="13" t="str">
        <f t="shared" si="1"/>
        <v/>
      </c>
      <c r="S41" s="14" t="str">
        <f t="shared" si="2"/>
        <v>Pendente</v>
      </c>
      <c r="T41" s="14" t="str">
        <f t="shared" si="3"/>
        <v>Pendente</v>
      </c>
    </row>
    <row r="42" spans="1:20" s="15" customFormat="1" ht="55.3">
      <c r="A42" s="9" t="s">
        <v>181</v>
      </c>
      <c r="B42" s="9" t="s">
        <v>177</v>
      </c>
      <c r="C42" s="9" t="s">
        <v>182</v>
      </c>
      <c r="D42" s="9" t="s">
        <v>32</v>
      </c>
      <c r="E42" s="9" t="s">
        <v>43</v>
      </c>
      <c r="F42" s="10">
        <v>1</v>
      </c>
      <c r="G42" s="9" t="s">
        <v>183</v>
      </c>
      <c r="H42" s="9" t="s">
        <v>184</v>
      </c>
      <c r="I42" s="9" t="s">
        <v>46</v>
      </c>
      <c r="J42" s="11"/>
      <c r="K42" s="11"/>
      <c r="L42" s="11"/>
      <c r="M42" s="11"/>
      <c r="N42" s="12"/>
      <c r="O42" s="12"/>
      <c r="P42" s="12"/>
      <c r="Q42" s="13" t="str">
        <f t="shared" si="0"/>
        <v/>
      </c>
      <c r="R42" s="13" t="str">
        <f t="shared" si="1"/>
        <v/>
      </c>
      <c r="S42" s="14" t="str">
        <f t="shared" si="2"/>
        <v>Pendente</v>
      </c>
      <c r="T42" s="14" t="str">
        <f t="shared" si="3"/>
        <v>Pendente</v>
      </c>
    </row>
    <row r="43" spans="1:20" s="15" customFormat="1" ht="55.3">
      <c r="A43" s="16" t="s">
        <v>185</v>
      </c>
      <c r="B43" s="16" t="s">
        <v>177</v>
      </c>
      <c r="C43" s="16" t="s">
        <v>186</v>
      </c>
      <c r="D43" s="16" t="s">
        <v>32</v>
      </c>
      <c r="E43" s="16" t="s">
        <v>43</v>
      </c>
      <c r="F43" s="17">
        <v>1</v>
      </c>
      <c r="G43" s="16" t="s">
        <v>187</v>
      </c>
      <c r="H43" s="16" t="s">
        <v>188</v>
      </c>
      <c r="I43" s="16" t="s">
        <v>46</v>
      </c>
      <c r="J43" s="11"/>
      <c r="K43" s="11"/>
      <c r="L43" s="11"/>
      <c r="M43" s="11"/>
      <c r="N43" s="12"/>
      <c r="O43" s="12"/>
      <c r="P43" s="12"/>
      <c r="Q43" s="13" t="str">
        <f t="shared" si="0"/>
        <v/>
      </c>
      <c r="R43" s="13" t="str">
        <f t="shared" si="1"/>
        <v/>
      </c>
      <c r="S43" s="14" t="str">
        <f t="shared" si="2"/>
        <v>Pendente</v>
      </c>
      <c r="T43" s="14" t="str">
        <f t="shared" si="3"/>
        <v>Pendente</v>
      </c>
    </row>
    <row r="44" spans="1:20" s="15" customFormat="1" ht="55.3">
      <c r="A44" s="9" t="s">
        <v>189</v>
      </c>
      <c r="B44" s="9" t="s">
        <v>190</v>
      </c>
      <c r="C44" s="9" t="s">
        <v>191</v>
      </c>
      <c r="D44" s="9" t="s">
        <v>32</v>
      </c>
      <c r="E44" s="9" t="s">
        <v>43</v>
      </c>
      <c r="F44" s="10">
        <v>1</v>
      </c>
      <c r="G44" s="9" t="s">
        <v>192</v>
      </c>
      <c r="H44" s="9" t="s">
        <v>193</v>
      </c>
      <c r="I44" s="9" t="s">
        <v>46</v>
      </c>
      <c r="J44" s="11"/>
      <c r="K44" s="11"/>
      <c r="L44" s="11"/>
      <c r="M44" s="11"/>
      <c r="N44" s="12"/>
      <c r="O44" s="12"/>
      <c r="P44" s="12"/>
      <c r="Q44" s="13" t="str">
        <f t="shared" si="0"/>
        <v/>
      </c>
      <c r="R44" s="13" t="str">
        <f t="shared" si="1"/>
        <v/>
      </c>
      <c r="S44" s="14" t="str">
        <f t="shared" si="2"/>
        <v>Pendente</v>
      </c>
      <c r="T44" s="14" t="str">
        <f t="shared" si="3"/>
        <v>Pendente</v>
      </c>
    </row>
    <row r="45" spans="1:20" s="15" customFormat="1" ht="36.9">
      <c r="A45" s="16" t="s">
        <v>194</v>
      </c>
      <c r="B45" s="16" t="s">
        <v>190</v>
      </c>
      <c r="C45" s="16" t="s">
        <v>195</v>
      </c>
      <c r="D45" s="16" t="s">
        <v>32</v>
      </c>
      <c r="E45" s="16" t="s">
        <v>43</v>
      </c>
      <c r="F45" s="17">
        <v>1</v>
      </c>
      <c r="G45" s="16" t="s">
        <v>196</v>
      </c>
      <c r="H45" s="16" t="s">
        <v>197</v>
      </c>
      <c r="I45" s="16" t="s">
        <v>46</v>
      </c>
      <c r="J45" s="11"/>
      <c r="K45" s="11"/>
      <c r="L45" s="11"/>
      <c r="M45" s="11"/>
      <c r="N45" s="12"/>
      <c r="O45" s="12"/>
      <c r="P45" s="12"/>
      <c r="Q45" s="13" t="str">
        <f t="shared" si="0"/>
        <v/>
      </c>
      <c r="R45" s="13" t="str">
        <f t="shared" si="1"/>
        <v/>
      </c>
      <c r="S45" s="14" t="str">
        <f t="shared" si="2"/>
        <v>Pendente</v>
      </c>
      <c r="T45" s="14" t="str">
        <f t="shared" si="3"/>
        <v>Pendente</v>
      </c>
    </row>
    <row r="46" spans="1:20" s="15" customFormat="1" ht="55.3">
      <c r="A46" s="9" t="s">
        <v>198</v>
      </c>
      <c r="B46" s="9" t="s">
        <v>199</v>
      </c>
      <c r="C46" s="9" t="s">
        <v>200</v>
      </c>
      <c r="D46" s="9" t="s">
        <v>32</v>
      </c>
      <c r="E46" s="9" t="s">
        <v>33</v>
      </c>
      <c r="F46" s="10">
        <v>1</v>
      </c>
      <c r="G46" s="9" t="s">
        <v>201</v>
      </c>
      <c r="H46" s="9" t="s">
        <v>202</v>
      </c>
      <c r="I46" s="9" t="s">
        <v>36</v>
      </c>
      <c r="J46" s="11"/>
      <c r="K46" s="11"/>
      <c r="L46" s="11"/>
      <c r="M46" s="11"/>
      <c r="N46" s="12"/>
      <c r="O46" s="12"/>
      <c r="P46" s="12"/>
      <c r="Q46" s="13" t="str">
        <f t="shared" si="0"/>
        <v/>
      </c>
      <c r="R46" s="13" t="str">
        <f t="shared" si="1"/>
        <v/>
      </c>
      <c r="S46" s="14" t="str">
        <f t="shared" si="2"/>
        <v>Pendente</v>
      </c>
      <c r="T46" s="14" t="str">
        <f t="shared" si="3"/>
        <v>Pendente</v>
      </c>
    </row>
    <row r="47" spans="1:20" s="15" customFormat="1" ht="36.9">
      <c r="A47" s="16" t="s">
        <v>203</v>
      </c>
      <c r="B47" s="16" t="s">
        <v>199</v>
      </c>
      <c r="C47" s="16" t="s">
        <v>204</v>
      </c>
      <c r="D47" s="16" t="s">
        <v>32</v>
      </c>
      <c r="E47" s="16" t="s">
        <v>33</v>
      </c>
      <c r="F47" s="17">
        <v>1</v>
      </c>
      <c r="G47" s="16" t="s">
        <v>205</v>
      </c>
      <c r="H47" s="16" t="s">
        <v>206</v>
      </c>
      <c r="I47" s="16" t="s">
        <v>36</v>
      </c>
      <c r="J47" s="11"/>
      <c r="K47" s="11"/>
      <c r="L47" s="11"/>
      <c r="M47" s="11"/>
      <c r="N47" s="12"/>
      <c r="O47" s="12"/>
      <c r="P47" s="12"/>
      <c r="Q47" s="13" t="str">
        <f t="shared" si="0"/>
        <v/>
      </c>
      <c r="R47" s="13" t="str">
        <f t="shared" si="1"/>
        <v/>
      </c>
      <c r="S47" s="14" t="str">
        <f t="shared" si="2"/>
        <v>Pendente</v>
      </c>
      <c r="T47" s="14" t="str">
        <f t="shared" si="3"/>
        <v>Pendente</v>
      </c>
    </row>
    <row r="48" spans="1:20" s="15" customFormat="1" ht="55.3">
      <c r="A48" s="9" t="s">
        <v>207</v>
      </c>
      <c r="B48" s="9" t="s">
        <v>208</v>
      </c>
      <c r="C48" s="9" t="s">
        <v>209</v>
      </c>
      <c r="D48" s="9" t="s">
        <v>32</v>
      </c>
      <c r="E48" s="9" t="s">
        <v>43</v>
      </c>
      <c r="F48" s="10">
        <v>1</v>
      </c>
      <c r="G48" s="9" t="s">
        <v>210</v>
      </c>
      <c r="H48" s="9" t="s">
        <v>211</v>
      </c>
      <c r="I48" s="9" t="s">
        <v>46</v>
      </c>
      <c r="J48" s="11"/>
      <c r="K48" s="11"/>
      <c r="L48" s="11"/>
      <c r="M48" s="11"/>
      <c r="N48" s="12"/>
      <c r="O48" s="12"/>
      <c r="P48" s="12"/>
      <c r="Q48" s="13" t="str">
        <f t="shared" si="0"/>
        <v/>
      </c>
      <c r="R48" s="13" t="str">
        <f t="shared" si="1"/>
        <v/>
      </c>
      <c r="S48" s="14" t="str">
        <f t="shared" si="2"/>
        <v>Pendente</v>
      </c>
      <c r="T48" s="14" t="str">
        <f t="shared" si="3"/>
        <v>Pendente</v>
      </c>
    </row>
    <row r="49" spans="1:20" s="15" customFormat="1" ht="73.75">
      <c r="A49" s="16" t="s">
        <v>212</v>
      </c>
      <c r="B49" s="16" t="s">
        <v>213</v>
      </c>
      <c r="C49" s="16" t="s">
        <v>214</v>
      </c>
      <c r="D49" s="16" t="s">
        <v>32</v>
      </c>
      <c r="E49" s="16" t="s">
        <v>43</v>
      </c>
      <c r="F49" s="17">
        <v>1</v>
      </c>
      <c r="G49" s="16" t="s">
        <v>215</v>
      </c>
      <c r="H49" s="16" t="s">
        <v>216</v>
      </c>
      <c r="I49" s="16" t="s">
        <v>46</v>
      </c>
      <c r="J49" s="11"/>
      <c r="K49" s="11"/>
      <c r="L49" s="11"/>
      <c r="M49" s="11"/>
      <c r="N49" s="12"/>
      <c r="O49" s="12"/>
      <c r="P49" s="12"/>
      <c r="Q49" s="13" t="str">
        <f t="shared" si="0"/>
        <v/>
      </c>
      <c r="R49" s="13" t="str">
        <f t="shared" si="1"/>
        <v/>
      </c>
      <c r="S49" s="14" t="str">
        <f t="shared" si="2"/>
        <v>Pendente</v>
      </c>
      <c r="T49" s="14" t="str">
        <f t="shared" si="3"/>
        <v>Pendente</v>
      </c>
    </row>
    <row r="50" spans="1:20" s="15" customFormat="1" ht="55.3">
      <c r="A50" s="9" t="s">
        <v>217</v>
      </c>
      <c r="B50" s="9" t="s">
        <v>218</v>
      </c>
      <c r="C50" s="9" t="s">
        <v>219</v>
      </c>
      <c r="D50" s="9" t="s">
        <v>32</v>
      </c>
      <c r="E50" s="9" t="s">
        <v>33</v>
      </c>
      <c r="F50" s="10">
        <v>1</v>
      </c>
      <c r="G50" s="9" t="s">
        <v>220</v>
      </c>
      <c r="H50" s="9" t="s">
        <v>221</v>
      </c>
      <c r="I50" s="9" t="s">
        <v>36</v>
      </c>
      <c r="J50" s="11"/>
      <c r="K50" s="11"/>
      <c r="L50" s="11"/>
      <c r="M50" s="11"/>
      <c r="N50" s="12"/>
      <c r="O50" s="12"/>
      <c r="P50" s="12"/>
      <c r="Q50" s="13" t="str">
        <f t="shared" si="0"/>
        <v/>
      </c>
      <c r="R50" s="13" t="str">
        <f t="shared" si="1"/>
        <v/>
      </c>
      <c r="S50" s="14" t="str">
        <f t="shared" si="2"/>
        <v>Pendente</v>
      </c>
      <c r="T50" s="14" t="str">
        <f t="shared" si="3"/>
        <v>Pendente</v>
      </c>
    </row>
    <row r="51" spans="1:20" s="15" customFormat="1" ht="55.3">
      <c r="A51" s="16" t="s">
        <v>222</v>
      </c>
      <c r="B51" s="16" t="s">
        <v>223</v>
      </c>
      <c r="C51" s="16" t="s">
        <v>224</v>
      </c>
      <c r="D51" s="16" t="s">
        <v>32</v>
      </c>
      <c r="E51" s="16" t="s">
        <v>43</v>
      </c>
      <c r="F51" s="17">
        <v>1</v>
      </c>
      <c r="G51" s="16" t="s">
        <v>225</v>
      </c>
      <c r="H51" s="16" t="s">
        <v>226</v>
      </c>
      <c r="I51" s="16" t="s">
        <v>46</v>
      </c>
      <c r="J51" s="11"/>
      <c r="K51" s="11"/>
      <c r="L51" s="11"/>
      <c r="M51" s="11"/>
      <c r="N51" s="12"/>
      <c r="O51" s="12"/>
      <c r="P51" s="12"/>
      <c r="Q51" s="13" t="str">
        <f t="shared" si="0"/>
        <v/>
      </c>
      <c r="R51" s="13" t="str">
        <f t="shared" si="1"/>
        <v/>
      </c>
      <c r="S51" s="14" t="str">
        <f t="shared" si="2"/>
        <v>Pendente</v>
      </c>
      <c r="T51" s="14" t="str">
        <f t="shared" si="3"/>
        <v>Pendente</v>
      </c>
    </row>
    <row r="52" spans="1:20" s="15" customFormat="1" ht="73.75">
      <c r="A52" s="9" t="s">
        <v>227</v>
      </c>
      <c r="B52" s="9" t="s">
        <v>228</v>
      </c>
      <c r="C52" s="9" t="s">
        <v>229</v>
      </c>
      <c r="D52" s="9" t="s">
        <v>32</v>
      </c>
      <c r="E52" s="9" t="s">
        <v>43</v>
      </c>
      <c r="F52" s="10">
        <v>1</v>
      </c>
      <c r="G52" s="9" t="s">
        <v>230</v>
      </c>
      <c r="H52" s="9" t="s">
        <v>231</v>
      </c>
      <c r="I52" s="9" t="s">
        <v>46</v>
      </c>
      <c r="J52" s="11"/>
      <c r="K52" s="11"/>
      <c r="L52" s="11"/>
      <c r="M52" s="11"/>
      <c r="N52" s="12"/>
      <c r="O52" s="12"/>
      <c r="P52" s="12"/>
      <c r="Q52" s="13" t="str">
        <f t="shared" si="0"/>
        <v/>
      </c>
      <c r="R52" s="13" t="str">
        <f t="shared" si="1"/>
        <v/>
      </c>
      <c r="S52" s="14" t="str">
        <f t="shared" si="2"/>
        <v>Pendente</v>
      </c>
      <c r="T52" s="14" t="str">
        <f t="shared" si="3"/>
        <v>Pendente</v>
      </c>
    </row>
    <row r="53" spans="1:20" ht="18.45">
      <c r="A53" s="1"/>
      <c r="B53" s="1"/>
      <c r="C53" s="1"/>
      <c r="D53" s="1"/>
      <c r="E53" s="1"/>
      <c r="F53" s="1"/>
      <c r="G53" s="1"/>
      <c r="H53" s="1"/>
      <c r="I53" s="1"/>
      <c r="J53" s="1"/>
      <c r="K53" s="1"/>
      <c r="L53" s="1"/>
      <c r="M53" s="1"/>
      <c r="N53" s="1"/>
      <c r="O53" s="1"/>
      <c r="P53" s="1"/>
      <c r="Q53" s="1"/>
      <c r="R53" s="1"/>
      <c r="S53" s="1"/>
      <c r="T53" s="1"/>
    </row>
    <row r="54" spans="1:20" ht="18.45">
      <c r="A54" s="1"/>
      <c r="B54" s="1"/>
      <c r="C54" s="1"/>
      <c r="D54" s="1"/>
      <c r="E54" s="1"/>
      <c r="F54" s="1"/>
      <c r="G54" s="1"/>
      <c r="H54" s="1"/>
      <c r="I54" s="1"/>
      <c r="J54" s="1"/>
      <c r="K54" s="1"/>
      <c r="L54" s="1"/>
      <c r="M54" s="1"/>
      <c r="N54" s="1"/>
      <c r="O54" s="1"/>
      <c r="P54" s="1"/>
      <c r="Q54" s="1"/>
      <c r="R54" s="1"/>
      <c r="S54" s="1"/>
      <c r="T54" s="1"/>
    </row>
    <row r="55" spans="1:20" ht="18.45">
      <c r="A55" s="1"/>
      <c r="B55" s="1"/>
      <c r="C55" s="1"/>
      <c r="D55" s="1"/>
      <c r="E55" s="1"/>
      <c r="F55" s="1"/>
      <c r="G55" s="1"/>
      <c r="H55" s="1"/>
      <c r="I55" s="1"/>
      <c r="J55" s="1"/>
      <c r="K55" s="1"/>
      <c r="L55" s="1"/>
      <c r="M55" s="1"/>
      <c r="N55" s="1"/>
      <c r="O55" s="1"/>
      <c r="P55" s="1"/>
      <c r="Q55" s="1"/>
      <c r="R55" s="1"/>
      <c r="S55" s="1"/>
      <c r="T55" s="1"/>
    </row>
  </sheetData>
  <mergeCells count="7">
    <mergeCell ref="A6:T6"/>
    <mergeCell ref="A1:T1"/>
    <mergeCell ref="A2:T2"/>
    <mergeCell ref="B4:E4"/>
    <mergeCell ref="G4:H4"/>
    <mergeCell ref="J4:N4"/>
    <mergeCell ref="P4:R4"/>
  </mergeCells>
  <conditionalFormatting sqref="N8:N55">
    <cfRule type="containsText" dxfId="17" priority="1" operator="containsText" text="Atende integralmente"/>
    <cfRule type="containsText" dxfId="16" priority="2" operator="containsText" text="Atende parcialmente"/>
    <cfRule type="containsText" dxfId="15" priority="3" operator="containsText" text="Não atende"/>
  </conditionalFormatting>
  <conditionalFormatting sqref="S8:S55">
    <cfRule type="containsText" dxfId="14" priority="4" operator="containsText" text="Falha eliminatória"/>
  </conditionalFormatting>
  <conditionalFormatting sqref="S8:T55">
    <cfRule type="containsText" dxfId="13" priority="5" operator="containsText" text="Pendente"/>
  </conditionalFormatting>
  <dataValidations count="2">
    <dataValidation type="list" allowBlank="1" sqref="J8:J52" xr:uid="{00000000-0002-0000-0000-000000000000}">
      <formula1>"Atende integralmente,Atende parcialmente,Não atende"</formula1>
    </dataValidation>
    <dataValidation type="list" allowBlank="1" sqref="N8:N52" xr:uid="{00000000-0002-0000-0000-000001000000}">
      <formula1>"Não avaliado,Atende integralmente,Atende parcialmente,Não atende"</formula1>
    </dataValidation>
  </dataValidation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2"/>
  <sheetViews>
    <sheetView showGridLines="0" workbookViewId="0">
      <pane ySplit="6" topLeftCell="A7" activePane="bottomLeft" state="frozen"/>
      <selection pane="bottomLeft" activeCell="E9" sqref="E9"/>
    </sheetView>
  </sheetViews>
  <sheetFormatPr defaultRowHeight="14.15"/>
  <cols>
    <col min="1" max="1" width="12" customWidth="1"/>
    <col min="2" max="2" width="34" customWidth="1"/>
    <col min="3" max="3" width="14" customWidth="1"/>
    <col min="4" max="4" width="74" customWidth="1"/>
    <col min="5" max="5" width="23" customWidth="1"/>
    <col min="6" max="7" width="12" customWidth="1"/>
    <col min="8" max="8" width="34" customWidth="1"/>
    <col min="9" max="9" width="48" customWidth="1"/>
  </cols>
  <sheetData>
    <row r="1" spans="1:9" ht="16.75" customHeight="1">
      <c r="A1" s="6" t="s">
        <v>232</v>
      </c>
      <c r="B1" s="6"/>
      <c r="C1" s="6"/>
      <c r="D1" s="6"/>
      <c r="E1" s="6"/>
      <c r="F1" s="6"/>
      <c r="G1" s="6"/>
      <c r="H1" s="6"/>
      <c r="I1" s="6"/>
    </row>
    <row r="2" spans="1:9" ht="16.75" customHeight="1">
      <c r="A2" s="6" t="s">
        <v>233</v>
      </c>
      <c r="B2" s="6"/>
      <c r="C2" s="6"/>
      <c r="D2" s="6"/>
      <c r="E2" s="6"/>
      <c r="F2" s="6"/>
      <c r="G2" s="6"/>
      <c r="H2" s="6"/>
      <c r="I2" s="6"/>
    </row>
    <row r="3" spans="1:9" ht="16.75" customHeight="1">
      <c r="A3" s="1"/>
      <c r="B3" s="1"/>
      <c r="C3" s="1"/>
      <c r="D3" s="1"/>
      <c r="E3" s="1"/>
      <c r="F3" s="1"/>
      <c r="G3" s="1"/>
      <c r="H3" s="1"/>
      <c r="I3" s="1"/>
    </row>
    <row r="4" spans="1:9" ht="16.75" customHeight="1">
      <c r="A4" s="8" t="s">
        <v>234</v>
      </c>
      <c r="B4" s="6"/>
      <c r="C4" s="6"/>
      <c r="D4" s="6"/>
      <c r="E4" s="6"/>
      <c r="F4" s="6"/>
      <c r="G4" s="6"/>
      <c r="H4" s="6"/>
      <c r="I4" s="6"/>
    </row>
    <row r="5" spans="1:9" ht="16.75" customHeight="1">
      <c r="A5" s="1"/>
      <c r="B5" s="1"/>
      <c r="C5" s="1"/>
      <c r="D5" s="1"/>
      <c r="E5" s="1"/>
      <c r="F5" s="1"/>
      <c r="G5" s="1"/>
      <c r="H5" s="1"/>
      <c r="I5" s="1"/>
    </row>
    <row r="6" spans="1:9" ht="33.549999999999997" customHeight="1">
      <c r="A6" s="2" t="s">
        <v>9</v>
      </c>
      <c r="B6" s="2" t="s">
        <v>235</v>
      </c>
      <c r="C6" s="2" t="s">
        <v>236</v>
      </c>
      <c r="D6" s="2" t="s">
        <v>237</v>
      </c>
      <c r="E6" s="2" t="s">
        <v>22</v>
      </c>
      <c r="F6" s="2" t="s">
        <v>25</v>
      </c>
      <c r="G6" s="2" t="s">
        <v>238</v>
      </c>
      <c r="H6" s="2" t="s">
        <v>23</v>
      </c>
      <c r="I6" s="2" t="s">
        <v>24</v>
      </c>
    </row>
    <row r="7" spans="1:9" s="15" customFormat="1" ht="92.15">
      <c r="A7" s="9" t="s">
        <v>239</v>
      </c>
      <c r="B7" s="9" t="s">
        <v>240</v>
      </c>
      <c r="C7" s="10">
        <v>4</v>
      </c>
      <c r="D7" s="9" t="s">
        <v>241</v>
      </c>
      <c r="E7" s="12"/>
      <c r="F7" s="19" t="str">
        <f>IF(E7="Atende integralmente",1,IF(E7="Atende parcialmente",0.5,IF(E7="Não atende",0,"")))</f>
        <v/>
      </c>
      <c r="G7" s="19" t="str">
        <f>IF(F7="","",C7*F7)</f>
        <v/>
      </c>
      <c r="H7" s="12"/>
      <c r="I7" s="12"/>
    </row>
    <row r="8" spans="1:9" s="15" customFormat="1" ht="92.15">
      <c r="A8" s="16" t="s">
        <v>242</v>
      </c>
      <c r="B8" s="16" t="s">
        <v>243</v>
      </c>
      <c r="C8" s="17">
        <v>4</v>
      </c>
      <c r="D8" s="16" t="s">
        <v>244</v>
      </c>
      <c r="E8" s="12"/>
      <c r="F8" s="19" t="str">
        <f>IF(E8="Atende integralmente",1,IF(E8="Atende parcialmente",0.5,IF(E8="Não atende",0,"")))</f>
        <v/>
      </c>
      <c r="G8" s="19" t="str">
        <f>IF(F8="","",C8*F8)</f>
        <v/>
      </c>
      <c r="H8" s="12"/>
      <c r="I8" s="12"/>
    </row>
    <row r="9" spans="1:9" s="15" customFormat="1" ht="92.15">
      <c r="A9" s="9" t="s">
        <v>245</v>
      </c>
      <c r="B9" s="9" t="s">
        <v>246</v>
      </c>
      <c r="C9" s="10">
        <v>4</v>
      </c>
      <c r="D9" s="9" t="s">
        <v>247</v>
      </c>
      <c r="E9" s="12"/>
      <c r="F9" s="19" t="str">
        <f>IF(E9="Atende integralmente",1,IF(E9="Atende parcialmente",0.5,IF(E9="Não atende",0,"")))</f>
        <v/>
      </c>
      <c r="G9" s="19" t="str">
        <f>IF(F9="","",C9*F9)</f>
        <v/>
      </c>
      <c r="H9" s="12"/>
      <c r="I9" s="12"/>
    </row>
    <row r="10" spans="1:9" s="15" customFormat="1" ht="55.3">
      <c r="A10" s="16" t="s">
        <v>248</v>
      </c>
      <c r="B10" s="16" t="s">
        <v>249</v>
      </c>
      <c r="C10" s="17">
        <v>3</v>
      </c>
      <c r="D10" s="16" t="s">
        <v>250</v>
      </c>
      <c r="E10" s="12"/>
      <c r="F10" s="19" t="str">
        <f>IF(E10="Atende integralmente",1,IF(E10="Atende parcialmente",0.5,IF(E10="Não atende",0,"")))</f>
        <v/>
      </c>
      <c r="G10" s="19" t="str">
        <f>IF(F10="","",C10*F10)</f>
        <v/>
      </c>
      <c r="H10" s="12"/>
      <c r="I10" s="12"/>
    </row>
    <row r="11" spans="1:9" s="15" customFormat="1" ht="18.45">
      <c r="A11" s="9"/>
      <c r="B11" s="9"/>
      <c r="C11" s="9"/>
      <c r="D11" s="9"/>
      <c r="E11" s="12"/>
      <c r="F11" s="12"/>
      <c r="G11" s="12"/>
      <c r="H11" s="12"/>
      <c r="I11" s="12"/>
    </row>
    <row r="12" spans="1:9" s="15" customFormat="1" ht="18.45">
      <c r="A12" s="20" t="s">
        <v>251</v>
      </c>
      <c r="B12" s="20"/>
      <c r="C12" s="20"/>
      <c r="D12" s="20"/>
      <c r="E12" s="21"/>
      <c r="F12" s="21"/>
      <c r="G12" s="21"/>
      <c r="H12" s="21"/>
      <c r="I12" s="21"/>
    </row>
  </sheetData>
  <mergeCells count="4">
    <mergeCell ref="A1:I1"/>
    <mergeCell ref="A2:I2"/>
    <mergeCell ref="A4:I4"/>
    <mergeCell ref="A12:I12"/>
  </mergeCells>
  <dataValidations count="1">
    <dataValidation type="list" sqref="E7:E10" xr:uid="{00000000-0002-0000-0100-000000000000}">
      <formula1>"Atende integralmente,Atende parcialmente,Não atende"</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showGridLines="0" workbookViewId="0">
      <pane ySplit="4" topLeftCell="A5" activePane="bottomLeft" state="frozen"/>
      <selection pane="bottomLeft" activeCell="D20" sqref="D20"/>
    </sheetView>
  </sheetViews>
  <sheetFormatPr defaultRowHeight="14.15"/>
  <cols>
    <col min="1" max="1" width="33" customWidth="1"/>
    <col min="2" max="2" width="28" customWidth="1"/>
    <col min="3" max="3" width="25" customWidth="1"/>
    <col min="4" max="4" width="24" customWidth="1"/>
    <col min="5" max="5" width="28" customWidth="1"/>
    <col min="6" max="6" width="48" customWidth="1"/>
  </cols>
  <sheetData>
    <row r="1" spans="1:6" ht="16.75" customHeight="1">
      <c r="A1" s="6" t="s">
        <v>252</v>
      </c>
      <c r="B1" s="6"/>
      <c r="C1" s="6"/>
      <c r="D1" s="6"/>
      <c r="E1" s="6"/>
      <c r="F1" s="6"/>
    </row>
    <row r="2" spans="1:6" ht="16.75" customHeight="1">
      <c r="A2" s="6" t="s">
        <v>253</v>
      </c>
      <c r="B2" s="6"/>
      <c r="C2" s="6"/>
      <c r="D2" s="6"/>
      <c r="E2" s="6"/>
      <c r="F2" s="6"/>
    </row>
    <row r="3" spans="1:6" ht="16.75" customHeight="1">
      <c r="A3" s="1"/>
      <c r="B3" s="1"/>
      <c r="C3" s="1"/>
      <c r="D3" s="1"/>
      <c r="E3" s="1"/>
      <c r="F3" s="1"/>
    </row>
    <row r="4" spans="1:6" ht="16.75" customHeight="1">
      <c r="A4" s="2" t="s">
        <v>254</v>
      </c>
      <c r="B4" s="2" t="s">
        <v>255</v>
      </c>
      <c r="C4" s="2" t="s">
        <v>256</v>
      </c>
      <c r="D4" s="2" t="s">
        <v>257</v>
      </c>
      <c r="E4" s="2" t="s">
        <v>258</v>
      </c>
      <c r="F4" s="2" t="s">
        <v>259</v>
      </c>
    </row>
    <row r="5" spans="1:6" s="15" customFormat="1" ht="16.75" customHeight="1">
      <c r="A5" s="9" t="s">
        <v>260</v>
      </c>
      <c r="B5" s="9">
        <f>COUNTA('Capacidade Operacional'!A8:A52)</f>
        <v>45</v>
      </c>
      <c r="C5" s="9">
        <v>45</v>
      </c>
      <c r="D5" s="9" t="s">
        <v>27</v>
      </c>
      <c r="E5" s="9" t="s">
        <v>261</v>
      </c>
      <c r="F5" s="9" t="s">
        <v>262</v>
      </c>
    </row>
    <row r="6" spans="1:6" s="15" customFormat="1" ht="16.75" customHeight="1">
      <c r="A6" s="16" t="s">
        <v>263</v>
      </c>
      <c r="B6" s="16">
        <f>COUNTIF('Capacidade Operacional'!N8:N52,"Atende integralmente")+COUNTIF('Capacidade Operacional'!N8:N52,"Atende parcialmente")+COUNTIF('Capacidade Operacional'!N8:N52,"Não atende")</f>
        <v>0</v>
      </c>
      <c r="C6" s="16" t="s">
        <v>264</v>
      </c>
      <c r="D6" s="16" t="s">
        <v>265</v>
      </c>
      <c r="E6" s="16" t="s">
        <v>261</v>
      </c>
      <c r="F6" s="16" t="s">
        <v>266</v>
      </c>
    </row>
    <row r="7" spans="1:6" s="15" customFormat="1" ht="16.75" customHeight="1">
      <c r="A7" s="9" t="s">
        <v>267</v>
      </c>
      <c r="B7" s="9">
        <f>COUNTIF('Capacidade Operacional'!S8:S52,"Falha eliminatória")</f>
        <v>0</v>
      </c>
      <c r="C7" s="9" t="s">
        <v>268</v>
      </c>
      <c r="D7" s="9" t="s">
        <v>269</v>
      </c>
      <c r="E7" s="9" t="s">
        <v>261</v>
      </c>
      <c r="F7" s="9" t="s">
        <v>270</v>
      </c>
    </row>
    <row r="8" spans="1:6" s="15" customFormat="1" ht="16.75" customHeight="1">
      <c r="A8" s="16" t="s">
        <v>271</v>
      </c>
      <c r="B8" s="16">
        <f>COUNTIF('Capacidade Operacional'!S8:S52,"Pendente")</f>
        <v>45</v>
      </c>
      <c r="C8" s="16" t="s">
        <v>268</v>
      </c>
      <c r="D8" s="16" t="s">
        <v>269</v>
      </c>
      <c r="E8" s="16" t="s">
        <v>261</v>
      </c>
      <c r="F8" s="16" t="s">
        <v>272</v>
      </c>
    </row>
    <row r="9" spans="1:6" s="15" customFormat="1" ht="16.75" customHeight="1">
      <c r="A9" s="9" t="s">
        <v>273</v>
      </c>
      <c r="B9" s="22">
        <f>SUM('Capacidade Operacional'!R8:R52)</f>
        <v>0</v>
      </c>
      <c r="C9" s="9" t="s">
        <v>274</v>
      </c>
      <c r="D9" s="9" t="s">
        <v>265</v>
      </c>
      <c r="E9" s="9" t="s">
        <v>261</v>
      </c>
      <c r="F9" s="9" t="s">
        <v>275</v>
      </c>
    </row>
    <row r="10" spans="1:6" s="15" customFormat="1" ht="16.75" customHeight="1">
      <c r="A10" s="16" t="s">
        <v>276</v>
      </c>
      <c r="B10" s="17">
        <f>SUM('Capacidade Operacional'!F8:F52)</f>
        <v>45</v>
      </c>
      <c r="C10" s="16">
        <v>45</v>
      </c>
      <c r="D10" s="16" t="s">
        <v>265</v>
      </c>
      <c r="E10" s="16" t="s">
        <v>261</v>
      </c>
      <c r="F10" s="16" t="s">
        <v>277</v>
      </c>
    </row>
    <row r="11" spans="1:6" s="15" customFormat="1" ht="16.75" customHeight="1">
      <c r="A11" s="9" t="s">
        <v>278</v>
      </c>
      <c r="B11" s="23">
        <f>IFERROR(B9/B10,0)</f>
        <v>0</v>
      </c>
      <c r="C11" s="9" t="s">
        <v>279</v>
      </c>
      <c r="D11" s="9" t="s">
        <v>265</v>
      </c>
      <c r="E11" s="9" t="s">
        <v>280</v>
      </c>
      <c r="F11" s="9" t="s">
        <v>281</v>
      </c>
    </row>
    <row r="12" spans="1:6" s="15" customFormat="1" ht="16.75" customHeight="1">
      <c r="A12" s="16" t="s">
        <v>282</v>
      </c>
      <c r="B12" s="24">
        <f>B11*25</f>
        <v>0</v>
      </c>
      <c r="C12" s="16" t="s">
        <v>283</v>
      </c>
      <c r="D12" s="16" t="s">
        <v>265</v>
      </c>
      <c r="E12" s="16" t="s">
        <v>280</v>
      </c>
      <c r="F12" s="16" t="s">
        <v>284</v>
      </c>
    </row>
    <row r="13" spans="1:6" s="15" customFormat="1" ht="16.75" customHeight="1">
      <c r="A13" s="9" t="s">
        <v>285</v>
      </c>
      <c r="B13" s="10">
        <f>COUNT('Planos Complementares'!G7:G10)</f>
        <v>0</v>
      </c>
      <c r="C13" s="9" t="s">
        <v>286</v>
      </c>
      <c r="D13" s="9" t="s">
        <v>265</v>
      </c>
      <c r="E13" s="9" t="s">
        <v>287</v>
      </c>
      <c r="F13" s="9" t="s">
        <v>288</v>
      </c>
    </row>
    <row r="14" spans="1:6" s="15" customFormat="1" ht="16.75" customHeight="1">
      <c r="A14" s="16" t="s">
        <v>289</v>
      </c>
      <c r="B14" s="24">
        <f>SUM('Planos Complementares'!G7:G10)</f>
        <v>0</v>
      </c>
      <c r="C14" s="16" t="s">
        <v>290</v>
      </c>
      <c r="D14" s="16" t="s">
        <v>265</v>
      </c>
      <c r="E14" s="16" t="s">
        <v>287</v>
      </c>
      <c r="F14" s="16" t="s">
        <v>291</v>
      </c>
    </row>
    <row r="15" spans="1:6" s="15" customFormat="1" ht="16.75" customHeight="1">
      <c r="A15" s="9" t="s">
        <v>292</v>
      </c>
      <c r="B15" s="9" t="str">
        <f>IF(B8&gt;0,"PENDENTE",IF(B7&gt;0,"REPROVADO",IF(B11&gt;=80%,"APTO QUANTO AO CORTE OPERACIONAL","NÃO ATINGE O CORTE OPERACIONAL")))</f>
        <v>PENDENTE</v>
      </c>
      <c r="C15" s="9" t="s">
        <v>293</v>
      </c>
      <c r="D15" s="9" t="s">
        <v>294</v>
      </c>
      <c r="E15" s="9" t="s">
        <v>280</v>
      </c>
      <c r="F15" s="9" t="s">
        <v>295</v>
      </c>
    </row>
    <row r="16" spans="1:6" s="15" customFormat="1" ht="16.75" customHeight="1">
      <c r="A16" s="16" t="s">
        <v>296</v>
      </c>
      <c r="B16" s="16" t="str">
        <f>IF(B13&lt;4,"PENDENTE","AVALIADO")</f>
        <v>PENDENTE</v>
      </c>
      <c r="C16" s="16" t="s">
        <v>297</v>
      </c>
      <c r="D16" s="16" t="s">
        <v>294</v>
      </c>
      <c r="E16" s="16" t="s">
        <v>280</v>
      </c>
      <c r="F16" s="16" t="s">
        <v>298</v>
      </c>
    </row>
    <row r="17" spans="1:6" s="15" customFormat="1" ht="16.75" customHeight="1">
      <c r="A17" s="9" t="s">
        <v>299</v>
      </c>
      <c r="B17" s="25">
        <f>B12+B14</f>
        <v>0</v>
      </c>
      <c r="C17" s="9" t="s">
        <v>300</v>
      </c>
      <c r="D17" s="9" t="s">
        <v>301</v>
      </c>
      <c r="E17" s="9" t="s">
        <v>302</v>
      </c>
      <c r="F17" s="9" t="s">
        <v>303</v>
      </c>
    </row>
  </sheetData>
  <mergeCells count="2">
    <mergeCell ref="A1:F1"/>
    <mergeCell ref="A2:F2"/>
  </mergeCells>
  <conditionalFormatting sqref="B15">
    <cfRule type="containsText" dxfId="12" priority="2" operator="containsText" text="REPROVADO"/>
    <cfRule type="containsText" dxfId="11" priority="3" operator="containsText" text="APTO"/>
  </conditionalFormatting>
  <conditionalFormatting sqref="B15:B16">
    <cfRule type="containsText" dxfId="10" priority="1" operator="containsText" text="PENDENT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
  <sheetViews>
    <sheetView showGridLines="0" workbookViewId="0">
      <pane ySplit="4" topLeftCell="A5" activePane="bottomLeft" state="frozen"/>
      <selection pane="bottomLeft" activeCell="C27" sqref="C27"/>
    </sheetView>
  </sheetViews>
  <sheetFormatPr defaultRowHeight="14.15"/>
  <cols>
    <col min="1" max="1" width="26" customWidth="1"/>
    <col min="2" max="3" width="52" customWidth="1"/>
    <col min="4" max="4" width="46" customWidth="1"/>
  </cols>
  <sheetData>
    <row r="1" spans="1:4" ht="16.75" customHeight="1">
      <c r="A1" s="6" t="s">
        <v>304</v>
      </c>
      <c r="B1" s="6"/>
      <c r="C1" s="6"/>
      <c r="D1" s="6"/>
    </row>
    <row r="2" spans="1:4" ht="16.75" customHeight="1">
      <c r="A2" s="6" t="s">
        <v>305</v>
      </c>
      <c r="B2" s="6"/>
      <c r="C2" s="6"/>
      <c r="D2" s="6"/>
    </row>
    <row r="3" spans="1:4" ht="16.75" customHeight="1">
      <c r="A3" s="1"/>
      <c r="B3" s="1"/>
      <c r="C3" s="1"/>
      <c r="D3" s="1"/>
    </row>
    <row r="4" spans="1:4" ht="16.75" customHeight="1">
      <c r="A4" s="2" t="s">
        <v>27</v>
      </c>
      <c r="B4" s="2" t="s">
        <v>306</v>
      </c>
      <c r="C4" s="2" t="s">
        <v>307</v>
      </c>
      <c r="D4" s="2" t="s">
        <v>308</v>
      </c>
    </row>
    <row r="5" spans="1:4" s="15" customFormat="1" ht="16.75" customHeight="1">
      <c r="A5" s="16" t="s">
        <v>309</v>
      </c>
      <c r="B5" s="9" t="s">
        <v>310</v>
      </c>
      <c r="C5" s="9" t="s">
        <v>311</v>
      </c>
      <c r="D5" s="9" t="s">
        <v>312</v>
      </c>
    </row>
    <row r="6" spans="1:4" s="15" customFormat="1" ht="50.4" customHeight="1">
      <c r="A6" s="16" t="s">
        <v>313</v>
      </c>
      <c r="B6" s="16" t="s">
        <v>314</v>
      </c>
      <c r="C6" s="16" t="s">
        <v>315</v>
      </c>
      <c r="D6" s="16" t="s">
        <v>316</v>
      </c>
    </row>
    <row r="7" spans="1:4" s="15" customFormat="1" ht="16.75" customHeight="1">
      <c r="A7" s="16" t="s">
        <v>317</v>
      </c>
      <c r="B7" s="9" t="s">
        <v>318</v>
      </c>
      <c r="C7" s="9" t="s">
        <v>319</v>
      </c>
      <c r="D7" s="9" t="s">
        <v>320</v>
      </c>
    </row>
    <row r="8" spans="1:4" s="15" customFormat="1" ht="16.75" customHeight="1">
      <c r="A8" s="16" t="s">
        <v>321</v>
      </c>
      <c r="B8" s="16" t="s">
        <v>322</v>
      </c>
      <c r="C8" s="16" t="s">
        <v>323</v>
      </c>
      <c r="D8" s="16" t="s">
        <v>324</v>
      </c>
    </row>
    <row r="9" spans="1:4" s="15" customFormat="1" ht="16.75" customHeight="1">
      <c r="A9" s="16" t="s">
        <v>325</v>
      </c>
      <c r="B9" s="9" t="s">
        <v>326</v>
      </c>
      <c r="C9" s="9" t="s">
        <v>327</v>
      </c>
      <c r="D9" s="9" t="s">
        <v>328</v>
      </c>
    </row>
    <row r="10" spans="1:4" s="15" customFormat="1" ht="33.549999999999997" customHeight="1">
      <c r="A10" s="16" t="s">
        <v>199</v>
      </c>
      <c r="B10" s="16" t="s">
        <v>329</v>
      </c>
      <c r="C10" s="16" t="s">
        <v>330</v>
      </c>
      <c r="D10" s="16" t="s">
        <v>331</v>
      </c>
    </row>
    <row r="11" spans="1:4" s="15" customFormat="1" ht="33.549999999999997" customHeight="1">
      <c r="A11" s="16" t="s">
        <v>332</v>
      </c>
      <c r="B11" s="9" t="s">
        <v>333</v>
      </c>
      <c r="C11" s="9" t="s">
        <v>334</v>
      </c>
      <c r="D11" s="9" t="s">
        <v>335</v>
      </c>
    </row>
    <row r="12" spans="1:4" s="15" customFormat="1" ht="16.75" customHeight="1">
      <c r="A12" s="16" t="s">
        <v>336</v>
      </c>
      <c r="B12" s="16" t="s">
        <v>337</v>
      </c>
      <c r="C12" s="16" t="s">
        <v>338</v>
      </c>
      <c r="D12" s="16" t="s">
        <v>339</v>
      </c>
    </row>
    <row r="13" spans="1:4" s="15" customFormat="1" ht="16.75" customHeight="1">
      <c r="A13" s="16" t="s">
        <v>218</v>
      </c>
      <c r="B13" s="9" t="s">
        <v>340</v>
      </c>
      <c r="C13" s="9" t="s">
        <v>341</v>
      </c>
      <c r="D13" s="9" t="s">
        <v>342</v>
      </c>
    </row>
    <row r="14" spans="1:4" s="15" customFormat="1" ht="16.75" customHeight="1">
      <c r="A14" s="16" t="s">
        <v>343</v>
      </c>
      <c r="B14" s="16" t="s">
        <v>344</v>
      </c>
      <c r="C14" s="16" t="s">
        <v>345</v>
      </c>
      <c r="D14" s="16" t="s">
        <v>346</v>
      </c>
    </row>
    <row r="15" spans="1:4" s="15" customFormat="1" ht="16.75" customHeight="1">
      <c r="A15" s="16" t="s">
        <v>347</v>
      </c>
      <c r="B15" s="9" t="s">
        <v>348</v>
      </c>
      <c r="C15" s="9" t="s">
        <v>349</v>
      </c>
      <c r="D15" s="9" t="s">
        <v>350</v>
      </c>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0"/>
  <sheetViews>
    <sheetView showGridLines="0" tabSelected="1" workbookViewId="0">
      <pane ySplit="4" topLeftCell="A5" activePane="bottomLeft" state="frozen"/>
      <selection pane="bottomLeft" activeCell="G13" sqref="G13"/>
    </sheetView>
  </sheetViews>
  <sheetFormatPr defaultRowHeight="14.15"/>
  <cols>
    <col min="1" max="1" width="10" customWidth="1"/>
    <col min="2" max="2" width="116" customWidth="1"/>
  </cols>
  <sheetData>
    <row r="1" spans="1:2" ht="16.75" customHeight="1">
      <c r="A1" s="6" t="s">
        <v>351</v>
      </c>
      <c r="B1" s="6"/>
    </row>
    <row r="2" spans="1:2" ht="16.75" customHeight="1">
      <c r="A2" s="8" t="s">
        <v>234</v>
      </c>
      <c r="B2" s="6"/>
    </row>
    <row r="3" spans="1:2" ht="16.75" customHeight="1">
      <c r="A3" s="1"/>
      <c r="B3" s="1"/>
    </row>
    <row r="4" spans="1:2" ht="16.75" customHeight="1">
      <c r="A4" s="2" t="s">
        <v>352</v>
      </c>
      <c r="B4" s="2" t="s">
        <v>353</v>
      </c>
    </row>
    <row r="5" spans="1:2" s="15" customFormat="1" ht="36.9">
      <c r="A5" s="26">
        <v>1</v>
      </c>
      <c r="B5" s="9" t="s">
        <v>354</v>
      </c>
    </row>
    <row r="6" spans="1:2" s="15" customFormat="1" ht="36.9">
      <c r="A6" s="26">
        <v>2</v>
      </c>
      <c r="B6" s="16" t="s">
        <v>355</v>
      </c>
    </row>
    <row r="7" spans="1:2" s="15" customFormat="1" ht="36.9">
      <c r="A7" s="26">
        <v>3</v>
      </c>
      <c r="B7" s="9" t="s">
        <v>356</v>
      </c>
    </row>
    <row r="8" spans="1:2" s="15" customFormat="1" ht="18.45">
      <c r="A8" s="26">
        <v>4</v>
      </c>
      <c r="B8" s="16" t="s">
        <v>357</v>
      </c>
    </row>
    <row r="9" spans="1:2" s="15" customFormat="1" ht="36.9">
      <c r="A9" s="26">
        <v>5</v>
      </c>
      <c r="B9" s="9" t="s">
        <v>358</v>
      </c>
    </row>
    <row r="10" spans="1:2" s="15" customFormat="1" ht="18.45">
      <c r="A10" s="26">
        <v>6</v>
      </c>
      <c r="B10" s="16" t="s">
        <v>359</v>
      </c>
    </row>
    <row r="11" spans="1:2" s="15" customFormat="1" ht="36.9">
      <c r="A11" s="26">
        <v>7</v>
      </c>
      <c r="B11" s="9" t="s">
        <v>360</v>
      </c>
    </row>
    <row r="12" spans="1:2" s="15" customFormat="1" ht="36.9">
      <c r="A12" s="26">
        <v>8</v>
      </c>
      <c r="B12" s="16" t="s">
        <v>361</v>
      </c>
    </row>
    <row r="13" spans="1:2" s="15" customFormat="1" ht="36.9">
      <c r="A13" s="26">
        <v>9</v>
      </c>
      <c r="B13" s="9" t="s">
        <v>362</v>
      </c>
    </row>
    <row r="14" spans="1:2" s="15" customFormat="1" ht="18.45">
      <c r="A14" s="26">
        <v>10</v>
      </c>
      <c r="B14" s="16" t="s">
        <v>363</v>
      </c>
    </row>
    <row r="15" spans="1:2" s="15" customFormat="1" ht="18.45">
      <c r="A15" s="26">
        <v>11</v>
      </c>
      <c r="B15" s="9" t="s">
        <v>364</v>
      </c>
    </row>
    <row r="16" spans="1:2" s="15" customFormat="1" ht="36.9">
      <c r="A16" s="26">
        <v>12</v>
      </c>
      <c r="B16" s="16" t="s">
        <v>365</v>
      </c>
    </row>
    <row r="17" spans="1:2" s="15" customFormat="1" ht="36.9">
      <c r="A17" s="26">
        <v>13</v>
      </c>
      <c r="B17" s="9" t="s">
        <v>366</v>
      </c>
    </row>
    <row r="18" spans="1:2" ht="16.75" customHeight="1">
      <c r="A18" s="5"/>
      <c r="B18" s="5"/>
    </row>
    <row r="19" spans="1:2" ht="16.75" customHeight="1">
      <c r="A19" s="5"/>
      <c r="B19" s="5"/>
    </row>
    <row r="20" spans="1:2" ht="16.75" customHeight="1">
      <c r="A20" s="5"/>
      <c r="B20" s="5"/>
    </row>
  </sheetData>
  <mergeCells count="2">
    <mergeCell ref="A1:B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a8cd96-8d44-409e-911e-182d4de552f7" xsi:nil="true"/>
    <lcf76f155ced4ddcb4097134ff3c332f xmlns="4a9ead18-b925-4a93-b8b7-4fa0d3c1306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4926D16D4A96643B55D471A803BA027" ma:contentTypeVersion="11" ma:contentTypeDescription="Crie um novo documento." ma:contentTypeScope="" ma:versionID="683fd23006f00b69297274f6594ec1da">
  <xsd:schema xmlns:xsd="http://www.w3.org/2001/XMLSchema" xmlns:xs="http://www.w3.org/2001/XMLSchema" xmlns:p="http://schemas.microsoft.com/office/2006/metadata/properties" xmlns:ns2="4a9ead18-b925-4a93-b8b7-4fa0d3c1306f" xmlns:ns3="55a8cd96-8d44-409e-911e-182d4de552f7" targetNamespace="http://schemas.microsoft.com/office/2006/metadata/properties" ma:root="true" ma:fieldsID="0bef1f61896fa897b0e30db2f9e1222b" ns2:_="" ns3:_="">
    <xsd:import namespace="4a9ead18-b925-4a93-b8b7-4fa0d3c1306f"/>
    <xsd:import namespace="55a8cd96-8d44-409e-911e-182d4de552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9ead18-b925-4a93-b8b7-4fa0d3c130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Marcações de imagem" ma:readOnly="false" ma:fieldId="{5cf76f15-5ced-4ddc-b409-7134ff3c332f}" ma:taxonomyMulti="true" ma:sspId="1f778ba3-ca27-478d-808d-111ba3323f9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a8cd96-8d44-409e-911e-182d4de552f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41ba242-4e67-434f-a21b-52476d03e504}" ma:internalName="TaxCatchAll" ma:showField="CatchAllData" ma:web="55a8cd96-8d44-409e-911e-182d4de552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3E1B02F-E0FE-4E7B-AFAD-9BC6D759C263}">
  <ds:schemaRefs>
    <ds:schemaRef ds:uri="http://schemas.microsoft.com/office/2006/metadata/properties"/>
    <ds:schemaRef ds:uri="http://schemas.microsoft.com/office/infopath/2007/PartnerControls"/>
    <ds:schemaRef ds:uri="55a8cd96-8d44-409e-911e-182d4de552f7"/>
    <ds:schemaRef ds:uri="4a9ead18-b925-4a93-b8b7-4fa0d3c1306f"/>
  </ds:schemaRefs>
</ds:datastoreItem>
</file>

<file path=customXml/itemProps2.xml><?xml version="1.0" encoding="utf-8"?>
<ds:datastoreItem xmlns:ds="http://schemas.openxmlformats.org/officeDocument/2006/customXml" ds:itemID="{832695CE-5780-41F3-BA8C-5B6A5B28A9A0}">
  <ds:schemaRefs>
    <ds:schemaRef ds:uri="http://schemas.microsoft.com/sharepoint/v3/contenttype/forms"/>
  </ds:schemaRefs>
</ds:datastoreItem>
</file>

<file path=customXml/itemProps3.xml><?xml version="1.0" encoding="utf-8"?>
<ds:datastoreItem xmlns:ds="http://schemas.openxmlformats.org/officeDocument/2006/customXml" ds:itemID="{1BAD6811-F949-40FF-BF50-CB2B68730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9ead18-b925-4a93-b8b7-4fa0d3c1306f"/>
    <ds:schemaRef ds:uri="55a8cd96-8d44-409e-911e-182d4de552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Capacidade Operacional</vt:lpstr>
      <vt:lpstr>Planos Complementares</vt:lpstr>
      <vt:lpstr>Resumo da Avaliação</vt:lpstr>
      <vt:lpstr>Regras do Julgamento</vt:lpstr>
      <vt:lpstr>Instruções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Márcio Luis Catelan</cp:lastModifiedBy>
  <dcterms:modified xsi:type="dcterms:W3CDTF">2026-09-20T19:01:42Z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0x01010054926D16D4A96643B55D471A803BA027</vt:lpwstr>
  </property>
</Properties>
</file>