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pactatech.sharepoint.com/sites/INPACTA/Tecnologia e Inovao/PROCESSO - GESTÃO  SECRETARIA DA EDUCAÇÃO/EDITAL DE CHAMAMENTO/"/>
    </mc:Choice>
  </mc:AlternateContent>
  <xr:revisionPtr revIDLastSave="0" documentId="8_{AB390053-8919-4A1D-AA70-9004360C7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o RCO" sheetId="1" r:id="rId1"/>
    <sheet name="Checklist RC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K11" i="2"/>
  <c r="O10" i="2"/>
  <c r="F11" i="1" s="1"/>
  <c r="H11" i="1" s="1"/>
  <c r="K10" i="2"/>
  <c r="O9" i="2"/>
  <c r="F10" i="1" s="1"/>
  <c r="H10" i="1" s="1"/>
  <c r="K9" i="2"/>
  <c r="O8" i="2"/>
  <c r="K8" i="2"/>
  <c r="K14" i="2" s="1"/>
  <c r="K16" i="2" s="1"/>
  <c r="O7" i="2"/>
  <c r="K7" i="2"/>
  <c r="F13" i="1"/>
  <c r="H13" i="1" s="1"/>
  <c r="E13" i="1"/>
  <c r="F12" i="1"/>
  <c r="H12" i="1" s="1"/>
  <c r="E12" i="1"/>
  <c r="D12" i="1"/>
  <c r="E11" i="1"/>
  <c r="D11" i="1"/>
  <c r="E10" i="1"/>
  <c r="D10" i="1"/>
  <c r="F9" i="1"/>
  <c r="H9" i="1" s="1"/>
  <c r="E9" i="1"/>
  <c r="D9" i="1"/>
  <c r="I8" i="1"/>
  <c r="C21" i="1" s="1"/>
  <c r="E8" i="1"/>
  <c r="D8" i="1"/>
  <c r="C17" i="1" l="1"/>
  <c r="C18" i="1" s="1"/>
  <c r="D18" i="1" s="1"/>
</calcChain>
</file>

<file path=xl/sharedStrings.xml><?xml version="1.0" encoding="utf-8"?>
<sst xmlns="http://schemas.openxmlformats.org/spreadsheetml/2006/main" count="100" uniqueCount="69">
  <si>
    <t>EDITAL DE CHAMAMENTO PÚBLICO PARA SELEÇÃO DE PARCEIRO PRIVADO</t>
  </si>
  <si>
    <t xml:space="preserve">Edital Nº
</t>
  </si>
  <si>
    <t>Objeto:
SISTEMA DE GESTÃO EDUCAÇÃO</t>
  </si>
  <si>
    <t>ANEXO IV - PLANILHA DE QUALIFICAÇÃO TÉCNICA - REQUISITOS DE CAPACIDADE OPERACIONAL (RCO)</t>
  </si>
  <si>
    <t>Requisitos de Capacidade Operacional (RCO)</t>
  </si>
  <si>
    <t>QUADRO DE RESUMO DOS ITENS AVALIADOS NA PoC - INPACTA</t>
  </si>
  <si>
    <t>Item</t>
  </si>
  <si>
    <t>Módulo</t>
  </si>
  <si>
    <t>Qtd subitens avaliados</t>
  </si>
  <si>
    <t>Qtd subitens desclassificatórios reprovados</t>
  </si>
  <si>
    <t>Pontos obtidos</t>
  </si>
  <si>
    <t>Pontos máximos</t>
  </si>
  <si>
    <t>Aproveitamento (%)</t>
  </si>
  <si>
    <t>Status do item</t>
  </si>
  <si>
    <t>1</t>
  </si>
  <si>
    <t>Comprovação de Capacidade Técnica em Fornecimento de AVA para Ente Público</t>
  </si>
  <si>
    <t>2</t>
  </si>
  <si>
    <t>Comprovação de Experiência em Implantação de AVA</t>
  </si>
  <si>
    <t>CLASSIFICADO</t>
  </si>
  <si>
    <t>3</t>
  </si>
  <si>
    <t>Comprovação de Experiência em Capacitação Técnica Presencial para Entes Públicos</t>
  </si>
  <si>
    <t>4</t>
  </si>
  <si>
    <t>Qualificação da Equipe Pedagógica</t>
  </si>
  <si>
    <t>5</t>
  </si>
  <si>
    <t>Qualificação da Equipe de Tecnologia da Informação (TI)</t>
  </si>
  <si>
    <t>6</t>
  </si>
  <si>
    <t>Pontuação por Titulação, Experiência Profissional e Produção Intelectual</t>
  </si>
  <si>
    <t>Resultado Geral</t>
  </si>
  <si>
    <t>Média de aproveitamento (Itens 2 ao 6)</t>
  </si>
  <si>
    <t>Nota final neste Anexo - Itens do 2 ao 6 (máx. 10)</t>
  </si>
  <si>
    <t>Nota minima para classificação neste Anexo</t>
  </si>
  <si>
    <t>Desclassificação por Item</t>
  </si>
  <si>
    <t>Se Item desclassificatório não atender</t>
  </si>
  <si>
    <t>Classificado ou Reprovado - Item 1</t>
  </si>
  <si>
    <t>Objeto:
CONTRATAÇÃO DE SOLUÇÃO DIGITAL ESTRUTURADA E INTEGRADA</t>
  </si>
  <si>
    <t>Autodeclaração da INTERESSADA</t>
  </si>
  <si>
    <t>Validação da INPACTA</t>
  </si>
  <si>
    <t>Requisitos de Capacidade Técnico-Operacional</t>
  </si>
  <si>
    <t>Motivação/Finalidade</t>
  </si>
  <si>
    <t>Forma de Demonstração</t>
  </si>
  <si>
    <t>Evidência será Apresentada? (Selecionar: Sim/Não)</t>
  </si>
  <si>
    <t>Atende? (Selecionar: Sim/Não)</t>
  </si>
  <si>
    <t>Observações da Interessada: (preenchimento facultativo, a critério da INTERESSADA)</t>
  </si>
  <si>
    <t>Pontuação Máxima</t>
  </si>
  <si>
    <t xml:space="preserve">Pontuação </t>
  </si>
  <si>
    <t>Avaliado? (Sim/Não)</t>
  </si>
  <si>
    <t>Resultado: Atende? (Sim/Não)</t>
  </si>
  <si>
    <t>Pontos</t>
  </si>
  <si>
    <t>Desclassificatório? (Sim/Não)</t>
  </si>
  <si>
    <t>Observação do Resultado</t>
  </si>
  <si>
    <t xml:space="preserve">A interessada deverá comprovar fornecimento de solução de ambiente virtual de aprendizagem, para um ente público, contendo, no mínimo, 16 mil usuários. </t>
  </si>
  <si>
    <t xml:space="preserve">Assegurar experiência prática no fornecimento completo de soluções de ambiente virtual de apreendizagem.	</t>
  </si>
  <si>
    <t>Atestado de Capacidade Técnica ou Contratos executados ou com no mínimo um ano em execução.</t>
  </si>
  <si>
    <t>Sim</t>
  </si>
  <si>
    <t>A interessada deverá comprovar experiência na implantação da solução do AVA, com software, realizada em prazo máximo de 20 (vinte) dias corridos, contados após a disponibilização dos dados pelo ente público, com instalação e operação plena dos dispositivos.</t>
  </si>
  <si>
    <t>Assegurar a capacidade de cumprir prazos de implantação em projetos de alta escala e complexidade</t>
  </si>
  <si>
    <t>Não</t>
  </si>
  <si>
    <t>A interessada deverá comprovar experiência na realização de capacitação técnica presencial para servidores de entes públicos, abrangendo treinamento básico e avançado para a operação, configuração e administração de soluções tecnológicas, com certificação formal dos participantes.</t>
  </si>
  <si>
    <t>Assegurar a capacidade de transferência de conhecimento para a equipe do órgão contratante, garantindo autonomia técnica na operação e administração da solução implantada.</t>
  </si>
  <si>
    <t>Atestado de Capacidade Técnica ou Contratos executados ou ainda certificados entregues para os participantes.</t>
  </si>
  <si>
    <t>Responsável da Área Pedagógica: Comprovação, através de vínculo celetista ou contratual, com, no mínimo, doze meses de atuação na empresa INTERESSADA, na área pedagógica, com diploma de licenciatura reconhecida pelo MEC.</t>
  </si>
  <si>
    <t>Assegurar a capacidade do corpo técnico responsável pela execução da plataforma educacional.</t>
  </si>
  <si>
    <t>Diploma reconhecido pelo MEC.</t>
  </si>
  <si>
    <t>Responsável da Área de Tecnologia da Informação (TI): Comprovação, através de vínculo celetista ou contratual, com, no mínimo, doze meses de atuação na empresa INTERESSADA, na área de ciências da computação; engenharia de software; análise e desenvolvimento de sistemas; análise e desenvolvimento de software; outras áreas afins, com diploma reconhecido pelo MEC.</t>
  </si>
  <si>
    <t>A pontuação acima referida poderá ser acrescida de até dez pontos por curso de especialização, mestrado ou doutorado; de três pontos por cargo, função ou consultoria exercida; de três pontos por obra literária publicada; e de dois pontos por palestra proferida, desde que devidamente relacionadas à respectiva área de atuação. O somatório dessas pontuações ficará limitado ao máximo de 40 (quarenta) pontos. Observação: Para fins de apuração da pontuação total, serão consideradas e somadas apenas as pontuações atribuídas ao responsável pela área Pedagógica e de Tecnologia da Informação (TI), sendo vedado a soma de títulos a mais de um profissional.</t>
  </si>
  <si>
    <t>Documentação comprobatória.</t>
  </si>
  <si>
    <t>Soma das Pontuações dos Itens 2 ao 6</t>
  </si>
  <si>
    <t xml:space="preserve">Nota Mínima para classificação </t>
  </si>
  <si>
    <t>Possível Classificação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</si>
</sst>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99CCFF"/>
        <bgColor rgb="FFBFBFBF"/>
      </patternFill>
    </fill>
    <fill>
      <patternFill patternType="solid">
        <fgColor rgb="FFCCF4FF"/>
        <bgColor rgb="FFE6E6E6"/>
      </patternFill>
    </fill>
    <fill>
      <patternFill patternType="solid">
        <fgColor rgb="FFD9D9D9"/>
        <bgColor rgb="FFE6E6E6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rgb="FFE6E6E6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4" fillId="6" borderId="0" xfId="0" applyFont="1" applyFill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0" fontId="0" fillId="6" borderId="0" xfId="0" applyNumberForma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10" fontId="0" fillId="7" borderId="0" xfId="0" applyNumberFormat="1" applyFill="1" applyAlignment="1">
      <alignment horizontal="center" vertical="center" wrapText="1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10" borderId="5" xfId="0" applyFont="1" applyFill="1" applyBorder="1" applyAlignment="1" applyProtection="1">
      <alignment horizontal="center" vertical="center"/>
      <protection locked="0"/>
    </xf>
    <xf numFmtId="0" fontId="4" fillId="10" borderId="5" xfId="0" applyFont="1" applyFill="1" applyBorder="1" applyAlignment="1" applyProtection="1">
      <alignment horizontal="left" vertical="center"/>
      <protection locked="0"/>
    </xf>
    <xf numFmtId="10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" fillId="8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vertical="top" wrapText="1"/>
    </xf>
    <xf numFmtId="0" fontId="0" fillId="6" borderId="5" xfId="0" applyFill="1" applyBorder="1" applyAlignment="1">
      <alignment vertical="center" wrapText="1"/>
    </xf>
    <xf numFmtId="0" fontId="4" fillId="13" borderId="5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9" fontId="4" fillId="0" borderId="3" xfId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0" fontId="8" fillId="12" borderId="0" xfId="0" applyFont="1" applyFill="1" applyAlignment="1">
      <alignment horizontal="center" vertical="center"/>
    </xf>
    <xf numFmtId="0" fontId="0" fillId="0" borderId="0" xfId="0"/>
    <xf numFmtId="0" fontId="6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5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0" fillId="12" borderId="13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9" fillId="9" borderId="13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I21"/>
  <sheetViews>
    <sheetView showGridLines="0" tabSelected="1" zoomScaleNormal="100" workbookViewId="0">
      <selection activeCell="C8" sqref="C8"/>
    </sheetView>
  </sheetViews>
  <sheetFormatPr defaultRowHeight="15" x14ac:dyDescent="0.25"/>
  <cols>
    <col min="2" max="2" width="42.42578125" bestFit="1" customWidth="1"/>
    <col min="3" max="3" width="48" customWidth="1"/>
    <col min="4" max="4" width="22" customWidth="1"/>
    <col min="5" max="5" width="34" customWidth="1"/>
    <col min="6" max="7" width="14" customWidth="1"/>
    <col min="8" max="9" width="18" customWidth="1"/>
  </cols>
  <sheetData>
    <row r="2" spans="2:9" ht="25.5" customHeight="1" x14ac:dyDescent="0.25">
      <c r="B2" s="40" t="s">
        <v>0</v>
      </c>
      <c r="C2" s="38"/>
      <c r="D2" s="38"/>
      <c r="E2" s="38"/>
      <c r="F2" s="38"/>
      <c r="G2" s="38"/>
      <c r="H2" s="38"/>
      <c r="I2" s="38"/>
    </row>
    <row r="3" spans="2:9" ht="30.6" customHeight="1" x14ac:dyDescent="0.25">
      <c r="B3" s="42" t="s">
        <v>1</v>
      </c>
      <c r="C3" s="43"/>
      <c r="D3" s="43"/>
      <c r="E3" s="44"/>
      <c r="F3" s="39" t="s">
        <v>2</v>
      </c>
      <c r="G3" s="38"/>
      <c r="H3" s="38"/>
      <c r="I3" s="38"/>
    </row>
    <row r="4" spans="2:9" ht="30.6" customHeight="1" x14ac:dyDescent="0.25">
      <c r="B4" s="45" t="s">
        <v>3</v>
      </c>
      <c r="C4" s="38"/>
      <c r="D4" s="38"/>
      <c r="E4" s="38"/>
      <c r="F4" s="38"/>
      <c r="G4" s="38"/>
      <c r="H4" s="38"/>
      <c r="I4" s="38"/>
    </row>
    <row r="5" spans="2:9" ht="15.6" customHeight="1" x14ac:dyDescent="0.25">
      <c r="B5" s="41" t="s">
        <v>4</v>
      </c>
      <c r="C5" s="38"/>
      <c r="D5" s="38"/>
      <c r="E5" s="38"/>
      <c r="F5" s="38"/>
      <c r="G5" s="38"/>
      <c r="H5" s="38"/>
      <c r="I5" s="38"/>
    </row>
    <row r="6" spans="2:9" ht="36.6" customHeight="1" x14ac:dyDescent="0.25">
      <c r="B6" s="37" t="s">
        <v>5</v>
      </c>
      <c r="C6" s="38"/>
      <c r="D6" s="38"/>
      <c r="E6" s="38"/>
      <c r="F6" s="38"/>
      <c r="G6" s="38"/>
      <c r="H6" s="38"/>
      <c r="I6" s="38"/>
    </row>
    <row r="7" spans="2:9" ht="35.1" customHeight="1" x14ac:dyDescent="0.25"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  <c r="I7" s="1" t="s">
        <v>13</v>
      </c>
    </row>
    <row r="8" spans="2:9" ht="29.1" customHeight="1" x14ac:dyDescent="0.25">
      <c r="B8" s="5" t="s">
        <v>14</v>
      </c>
      <c r="C8" s="3" t="s">
        <v>15</v>
      </c>
      <c r="D8" s="7">
        <f>COUNTIFS('Checklist RCO'!B7:B12,"1",'Checklist RCO'!M7:M12,"Sim")</f>
        <v>1</v>
      </c>
      <c r="E8" s="7">
        <f>COUNTIFS('Checklist RCO'!B7:B12,"1",'Checklist RCO'!M7:M12,"Sim",'Checklist RCO'!P7:P12,"Sim",'Checklist RCO'!N7:N12,"&lt;&gt;Atende")</f>
        <v>1</v>
      </c>
      <c r="F8" s="7"/>
      <c r="G8" s="7"/>
      <c r="H8" s="8"/>
      <c r="I8" s="5" t="str">
        <f>'Checklist RCO'!O7</f>
        <v/>
      </c>
    </row>
    <row r="9" spans="2:9" ht="30" customHeight="1" x14ac:dyDescent="0.25">
      <c r="B9" s="6" t="s">
        <v>16</v>
      </c>
      <c r="C9" s="4" t="s">
        <v>17</v>
      </c>
      <c r="D9" s="9">
        <f>COUNTIFS('Checklist RCO'!B7:B12,"2",'Checklist RCO'!M7:M12,"Sim")</f>
        <v>1</v>
      </c>
      <c r="E9" s="9">
        <f>COUNTIFS('Checklist RCO'!B7:B12,"2",'Checklist RCO'!M7:M12,"Sim",'Checklist RCO'!P7:P12,"Sim",'Checklist RCO'!N7:N12,"&lt;&gt;Atende")</f>
        <v>0</v>
      </c>
      <c r="F9" s="9">
        <f>SUMIFS('Checklist RCO'!O7:O12,'Checklist RCO'!B7:B12,"2")</f>
        <v>0</v>
      </c>
      <c r="G9" s="9">
        <v>15</v>
      </c>
      <c r="H9" s="10">
        <f>IFERROR(F9/G9,0)</f>
        <v>0</v>
      </c>
      <c r="I9" s="6" t="s">
        <v>18</v>
      </c>
    </row>
    <row r="10" spans="2:9" ht="29.1" customHeight="1" x14ac:dyDescent="0.25">
      <c r="B10" s="5" t="s">
        <v>19</v>
      </c>
      <c r="C10" s="3" t="s">
        <v>20</v>
      </c>
      <c r="D10" s="7">
        <f>COUNTIFS('Checklist RCO'!B7:B12,"3",'Checklist RCO'!M7:M12,"Sim")</f>
        <v>1</v>
      </c>
      <c r="E10" s="7">
        <f>COUNTIFS('Checklist RCO'!B7:B12,"3",'Checklist RCO'!M7:M12,"Sim",'Checklist RCO'!P7:P12,"Sim",'Checklist RCO'!N7:N12,"&lt;&gt;Atende")</f>
        <v>0</v>
      </c>
      <c r="F10" s="7">
        <f>SUMIFS('Checklist RCO'!O7:O12,'Checklist RCO'!B7:B12,"3")</f>
        <v>0</v>
      </c>
      <c r="G10" s="7">
        <v>15</v>
      </c>
      <c r="H10" s="8">
        <f>IFERROR(F10/G10,0)</f>
        <v>0</v>
      </c>
      <c r="I10" s="5" t="s">
        <v>18</v>
      </c>
    </row>
    <row r="11" spans="2:9" x14ac:dyDescent="0.25">
      <c r="B11" s="6" t="s">
        <v>21</v>
      </c>
      <c r="C11" s="4" t="s">
        <v>22</v>
      </c>
      <c r="D11" s="9">
        <f>COUNTIFS('Checklist RCO'!B7:B12,"4",'Checklist RCO'!M7:M12,"Sim")</f>
        <v>1</v>
      </c>
      <c r="E11" s="9">
        <f>COUNTIFS('Checklist RCO'!B7:B12,"4",'Checklist RCO'!M7:M12,"Sim",'Checklist RCO'!P7:P12,"Sim",'Checklist RCO'!N7:N12,"&lt;&gt;Atende")</f>
        <v>0</v>
      </c>
      <c r="F11" s="9">
        <f>SUMIFS('Checklist RCO'!O7:O12,'Checklist RCO'!B7:B12,"4")</f>
        <v>0</v>
      </c>
      <c r="G11" s="9">
        <v>15</v>
      </c>
      <c r="H11" s="10">
        <f>IFERROR(F11/G11,0)</f>
        <v>0</v>
      </c>
      <c r="I11" s="6" t="s">
        <v>18</v>
      </c>
    </row>
    <row r="12" spans="2:9" ht="29.1" customHeight="1" x14ac:dyDescent="0.25">
      <c r="B12" s="5" t="s">
        <v>23</v>
      </c>
      <c r="C12" s="3" t="s">
        <v>24</v>
      </c>
      <c r="D12" s="7">
        <f>COUNTIFS('Checklist RCO'!B7:B12,"5",'Checklist RCO'!M7:M12,"Sim")</f>
        <v>1</v>
      </c>
      <c r="E12" s="7">
        <f>COUNTIFS('Checklist RCO'!B7:B12,"5",'Checklist RCO'!M7:M12,"Sim",'Checklist RCO'!P7:P12,"Sim",'Checklist RCO'!N7:N12,"&lt;&gt;Atende")</f>
        <v>0</v>
      </c>
      <c r="F12" s="7">
        <f>SUMIFS('Checklist RCO'!O7:O12,'Checklist RCO'!B7:B12,"5")</f>
        <v>0</v>
      </c>
      <c r="G12" s="7">
        <v>15</v>
      </c>
      <c r="H12" s="8">
        <f>IFERROR(F12/G12,0)</f>
        <v>0</v>
      </c>
      <c r="I12" s="5" t="s">
        <v>18</v>
      </c>
    </row>
    <row r="13" spans="2:9" ht="29.1" customHeight="1" x14ac:dyDescent="0.25">
      <c r="B13" s="6" t="s">
        <v>25</v>
      </c>
      <c r="C13" s="4" t="s">
        <v>26</v>
      </c>
      <c r="D13" s="9">
        <v>1</v>
      </c>
      <c r="E13" s="9">
        <f>COUNTIFS('Checklist RCO'!B7:B12,"6",'Checklist RCO'!M7:M12,"Sim",'Checklist RCO'!P7:P12,"Sim",'Checklist RCO'!N7:N12,"&lt;&gt;Atende")</f>
        <v>0</v>
      </c>
      <c r="F13" s="9">
        <f>SUMIFS('Checklist RCO'!O7:O12,'Checklist RCO'!B7:B12,"6")</f>
        <v>0</v>
      </c>
      <c r="G13" s="9">
        <v>40</v>
      </c>
      <c r="H13" s="10">
        <f>IFERROR(F13/G13,0)</f>
        <v>0</v>
      </c>
      <c r="I13" s="6" t="s">
        <v>18</v>
      </c>
    </row>
    <row r="16" spans="2:9" ht="15.95" customHeight="1" thickBot="1" x14ac:dyDescent="0.3">
      <c r="B16" s="2" t="s">
        <v>27</v>
      </c>
    </row>
    <row r="17" spans="2:4" ht="15" customHeight="1" thickBot="1" x14ac:dyDescent="0.3">
      <c r="B17" s="11" t="s">
        <v>28</v>
      </c>
      <c r="C17" s="16">
        <f>AVERAGE(H9:H13)</f>
        <v>0</v>
      </c>
    </row>
    <row r="18" spans="2:4" ht="15" customHeight="1" thickBot="1" x14ac:dyDescent="0.3">
      <c r="B18" s="11" t="s">
        <v>29</v>
      </c>
      <c r="C18" s="17">
        <f>C17*10</f>
        <v>0</v>
      </c>
      <c r="D18" s="13" t="str">
        <f>IF(C18&lt;8.5,"REPROVADO","APROVADO")</f>
        <v>REPROVADO</v>
      </c>
    </row>
    <row r="19" spans="2:4" ht="15" customHeight="1" thickBot="1" x14ac:dyDescent="0.3">
      <c r="B19" s="11" t="s">
        <v>30</v>
      </c>
      <c r="C19" s="17">
        <v>8.5</v>
      </c>
    </row>
    <row r="20" spans="2:4" ht="15" customHeight="1" thickBot="1" x14ac:dyDescent="0.3">
      <c r="B20" s="11" t="s">
        <v>31</v>
      </c>
      <c r="C20" s="12" t="s">
        <v>32</v>
      </c>
    </row>
    <row r="21" spans="2:4" ht="15" customHeight="1" thickBot="1" x14ac:dyDescent="0.3">
      <c r="B21" s="11" t="s">
        <v>33</v>
      </c>
      <c r="C21" s="12" t="str">
        <f>I8</f>
        <v/>
      </c>
    </row>
  </sheetData>
  <sheetProtection algorithmName="SHA-512" hashValue="gICY5VfvtEl6UBE0WwopV2LoeH1/TuhYhfpqix1lH58jRmthPbUDvqToewr/ybYRHnr3VUvH5UgUOCZKNp+WiQ==" saltValue="ioHfPlJc+Zg0SBfk8IGD+A==" spinCount="100000" sheet="1" objects="1" scenarios="1"/>
  <mergeCells count="6">
    <mergeCell ref="B6:I6"/>
    <mergeCell ref="F3:I3"/>
    <mergeCell ref="B2:I2"/>
    <mergeCell ref="B5:I5"/>
    <mergeCell ref="B3:E3"/>
    <mergeCell ref="B4:I4"/>
  </mergeCells>
  <conditionalFormatting sqref="C21">
    <cfRule type="containsText" dxfId="11" priority="4" operator="containsText" text="REPROVADO">
      <formula>NOT(ISERROR(SEARCH("REPROVADO",C21)))</formula>
    </cfRule>
  </conditionalFormatting>
  <conditionalFormatting sqref="D18">
    <cfRule type="containsText" dxfId="10" priority="3" operator="containsText" text="REPROVADO">
      <formula>NOT(ISERROR(SEARCH("REPROVADO",D18)))</formula>
    </cfRule>
  </conditionalFormatting>
  <conditionalFormatting sqref="I8">
    <cfRule type="containsText" dxfId="9" priority="1" operator="containsText" text="Reprovado">
      <formula>NOT(ISERROR(SEARCH("Reprovado",I8)))</formula>
    </cfRule>
    <cfRule type="containsText" dxfId="8" priority="2" operator="containsText" text="Aprovado">
      <formula>NOT(ISERROR(SEARCH("Aprovado",I8)))</formula>
    </cfRule>
    <cfRule type="containsText" dxfId="7" priority="5" operator="containsText" text="REPROVADO">
      <formula>NOT(ISERROR(SEARCH("REPROVADO",I8)))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Q16"/>
  <sheetViews>
    <sheetView showGridLines="0" topLeftCell="G1" zoomScaleNormal="100" workbookViewId="0">
      <pane ySplit="6" topLeftCell="A7" activePane="bottomLeft" state="frozen"/>
      <selection pane="bottomLeft" activeCell="N10" sqref="N10"/>
    </sheetView>
  </sheetViews>
  <sheetFormatPr defaultColWidth="27.42578125" defaultRowHeight="15" x14ac:dyDescent="0.25"/>
  <cols>
    <col min="1" max="1" width="5.5703125" customWidth="1"/>
    <col min="2" max="2" width="4.85546875" bestFit="1" customWidth="1"/>
    <col min="3" max="3" width="37.5703125" style="30" customWidth="1"/>
    <col min="4" max="4" width="99.140625" customWidth="1"/>
    <col min="5" max="6" width="70.85546875" customWidth="1"/>
    <col min="7" max="7" width="20.140625" style="31" bestFit="1" customWidth="1"/>
    <col min="8" max="8" width="16.5703125" style="31" bestFit="1" customWidth="1"/>
    <col min="9" max="9" width="41.85546875" style="32" customWidth="1"/>
    <col min="10" max="10" width="18.5703125" style="32" bestFit="1" customWidth="1"/>
    <col min="11" max="11" width="15.42578125" style="31" customWidth="1"/>
    <col min="12" max="12" width="4.5703125" style="31" customWidth="1"/>
    <col min="13" max="13" width="14.28515625" style="31" bestFit="1" customWidth="1"/>
    <col min="14" max="14" width="19.42578125" style="31" bestFit="1" customWidth="1"/>
    <col min="15" max="15" width="11.5703125" style="31" bestFit="1" customWidth="1"/>
    <col min="16" max="16" width="21.85546875" style="31" bestFit="1" customWidth="1"/>
    <col min="17" max="17" width="55.42578125" style="32" customWidth="1"/>
  </cols>
  <sheetData>
    <row r="1" spans="2:17" ht="36" customHeight="1" x14ac:dyDescent="0.25">
      <c r="B1" s="40" t="s">
        <v>0</v>
      </c>
      <c r="C1" s="48"/>
      <c r="D1" s="38"/>
      <c r="E1" s="38"/>
      <c r="F1" s="38"/>
      <c r="G1" s="47"/>
      <c r="H1" s="47"/>
      <c r="I1" s="46"/>
      <c r="J1" s="46"/>
      <c r="K1" s="47"/>
      <c r="L1" s="47"/>
      <c r="M1" s="47"/>
      <c r="N1" s="47"/>
      <c r="O1" s="47"/>
      <c r="P1" s="47"/>
      <c r="Q1" s="46"/>
    </row>
    <row r="2" spans="2:17" ht="32.1" customHeight="1" x14ac:dyDescent="0.25">
      <c r="B2" s="42" t="s">
        <v>1</v>
      </c>
      <c r="C2" s="43"/>
      <c r="D2" s="43"/>
      <c r="E2" s="43"/>
      <c r="F2" s="43"/>
      <c r="G2" s="43"/>
      <c r="H2" s="44"/>
      <c r="I2" s="39" t="s">
        <v>34</v>
      </c>
      <c r="J2" s="46"/>
      <c r="K2" s="47"/>
      <c r="L2" s="47"/>
      <c r="M2" s="47"/>
      <c r="N2" s="47"/>
      <c r="O2" s="47"/>
      <c r="P2" s="47"/>
      <c r="Q2" s="46"/>
    </row>
    <row r="3" spans="2:17" ht="32.1" customHeight="1" x14ac:dyDescent="0.25">
      <c r="B3" s="53" t="s">
        <v>3</v>
      </c>
      <c r="C3" s="48"/>
      <c r="D3" s="38"/>
      <c r="E3" s="38"/>
      <c r="F3" s="38"/>
      <c r="G3" s="47"/>
      <c r="H3" s="47"/>
      <c r="I3" s="46"/>
      <c r="J3" s="46"/>
      <c r="K3" s="47"/>
      <c r="L3" s="47"/>
      <c r="M3" s="47"/>
      <c r="N3" s="47"/>
      <c r="O3" s="47"/>
      <c r="P3" s="47"/>
      <c r="Q3" s="46"/>
    </row>
    <row r="4" spans="2:17" ht="32.1" customHeight="1" thickBot="1" x14ac:dyDescent="0.3">
      <c r="B4" s="45" t="s">
        <v>4</v>
      </c>
      <c r="C4" s="48"/>
      <c r="D4" s="38"/>
      <c r="E4" s="38"/>
      <c r="F4" s="38"/>
      <c r="G4" s="47"/>
      <c r="H4" s="47"/>
      <c r="I4" s="46"/>
      <c r="J4" s="46"/>
      <c r="K4" s="47"/>
      <c r="L4" s="47"/>
      <c r="M4" s="47"/>
      <c r="N4" s="47"/>
      <c r="O4" s="47"/>
      <c r="P4" s="47"/>
      <c r="Q4" s="46"/>
    </row>
    <row r="5" spans="2:17" ht="39.6" customHeight="1" thickBot="1" x14ac:dyDescent="0.3">
      <c r="B5" s="52" t="s">
        <v>35</v>
      </c>
      <c r="C5" s="50"/>
      <c r="D5" s="50"/>
      <c r="E5" s="50"/>
      <c r="F5" s="50"/>
      <c r="G5" s="50"/>
      <c r="H5" s="50"/>
      <c r="I5" s="50"/>
      <c r="J5" s="50"/>
      <c r="K5" s="51"/>
      <c r="L5" s="18"/>
      <c r="M5" s="49" t="s">
        <v>36</v>
      </c>
      <c r="N5" s="50"/>
      <c r="O5" s="50"/>
      <c r="P5" s="50"/>
      <c r="Q5" s="51"/>
    </row>
    <row r="6" spans="2:17" ht="43.5" customHeight="1" x14ac:dyDescent="0.25">
      <c r="B6" s="19" t="s">
        <v>6</v>
      </c>
      <c r="C6" s="20" t="s">
        <v>6</v>
      </c>
      <c r="D6" s="19" t="s">
        <v>37</v>
      </c>
      <c r="E6" s="19" t="s">
        <v>38</v>
      </c>
      <c r="F6" s="19" t="s">
        <v>39</v>
      </c>
      <c r="G6" s="20" t="s">
        <v>40</v>
      </c>
      <c r="H6" s="20" t="s">
        <v>41</v>
      </c>
      <c r="I6" s="20" t="s">
        <v>42</v>
      </c>
      <c r="J6" s="19" t="s">
        <v>43</v>
      </c>
      <c r="K6" s="20" t="s">
        <v>44</v>
      </c>
      <c r="L6" s="21"/>
      <c r="M6" s="20" t="s">
        <v>45</v>
      </c>
      <c r="N6" s="20" t="s">
        <v>46</v>
      </c>
      <c r="O6" s="20" t="s">
        <v>47</v>
      </c>
      <c r="P6" s="22" t="s">
        <v>48</v>
      </c>
      <c r="Q6" s="19" t="s">
        <v>49</v>
      </c>
    </row>
    <row r="7" spans="2:17" ht="29.1" customHeight="1" x14ac:dyDescent="0.25">
      <c r="B7" s="23" t="s">
        <v>14</v>
      </c>
      <c r="C7" s="24" t="s">
        <v>15</v>
      </c>
      <c r="D7" s="25" t="s">
        <v>50</v>
      </c>
      <c r="E7" s="26" t="s">
        <v>51</v>
      </c>
      <c r="F7" s="26" t="s">
        <v>52</v>
      </c>
      <c r="G7" s="14"/>
      <c r="H7" s="14"/>
      <c r="I7" s="15"/>
      <c r="J7" s="27"/>
      <c r="K7" s="27" t="str">
        <f>IF(AND(G7="",H7=""),"",IF(AND(G7="Sim",H7="Sim"),"Será analisada","Desclassificada"))</f>
        <v/>
      </c>
      <c r="L7" s="28"/>
      <c r="M7" s="23" t="s">
        <v>53</v>
      </c>
      <c r="N7" s="23"/>
      <c r="O7" s="27" t="str">
        <f>IF(N7="","",IF(N7="Sim","APROVADO","REPROVADO"))</f>
        <v/>
      </c>
      <c r="P7" s="23" t="s">
        <v>53</v>
      </c>
      <c r="Q7" s="36"/>
    </row>
    <row r="8" spans="2:17" ht="43.5" customHeight="1" x14ac:dyDescent="0.25">
      <c r="B8" s="23">
        <v>2</v>
      </c>
      <c r="C8" s="24" t="s">
        <v>17</v>
      </c>
      <c r="D8" s="25" t="s">
        <v>54</v>
      </c>
      <c r="E8" s="26" t="s">
        <v>55</v>
      </c>
      <c r="F8" s="26" t="s">
        <v>52</v>
      </c>
      <c r="G8" s="14"/>
      <c r="H8" s="14"/>
      <c r="I8" s="15"/>
      <c r="J8" s="23">
        <v>15</v>
      </c>
      <c r="K8" s="29" t="str">
        <f>IF(G8&lt;&gt;"Sim","",IF(H8="Sim",J8,IF(H8="Não",0,"")))</f>
        <v/>
      </c>
      <c r="L8" s="28"/>
      <c r="M8" s="23" t="s">
        <v>53</v>
      </c>
      <c r="N8" s="23"/>
      <c r="O8" s="29" t="str">
        <f>IF(M8&lt;&gt;"Sim","",IF(N8="Sim",15,IF(N8="Não",0,"")))</f>
        <v/>
      </c>
      <c r="P8" s="23" t="s">
        <v>56</v>
      </c>
      <c r="Q8" s="36"/>
    </row>
    <row r="9" spans="2:17" ht="43.5" customHeight="1" x14ac:dyDescent="0.25">
      <c r="B9" s="23">
        <v>3</v>
      </c>
      <c r="C9" s="24" t="s">
        <v>20</v>
      </c>
      <c r="D9" s="25" t="s">
        <v>57</v>
      </c>
      <c r="E9" s="26" t="s">
        <v>58</v>
      </c>
      <c r="F9" s="26" t="s">
        <v>59</v>
      </c>
      <c r="G9" s="14"/>
      <c r="H9" s="14"/>
      <c r="I9" s="15"/>
      <c r="J9" s="23">
        <v>15</v>
      </c>
      <c r="K9" s="29" t="str">
        <f>IF(G9&lt;&gt;"Sim","",IF(H9="Sim",J9,IF(H9="Não",0,"")))</f>
        <v/>
      </c>
      <c r="L9" s="28"/>
      <c r="M9" s="23" t="s">
        <v>53</v>
      </c>
      <c r="N9" s="23"/>
      <c r="O9" s="29" t="str">
        <f>IF(M9&lt;&gt;"Sim","",IF(N9="Sim",15,IF(N9="Não",0,"")))</f>
        <v/>
      </c>
      <c r="P9" s="23" t="s">
        <v>56</v>
      </c>
      <c r="Q9" s="36"/>
    </row>
    <row r="10" spans="2:17" ht="43.5" customHeight="1" x14ac:dyDescent="0.25">
      <c r="B10" s="23">
        <v>4</v>
      </c>
      <c r="C10" s="24" t="s">
        <v>22</v>
      </c>
      <c r="D10" s="25" t="s">
        <v>60</v>
      </c>
      <c r="E10" s="26" t="s">
        <v>61</v>
      </c>
      <c r="F10" s="26" t="s">
        <v>62</v>
      </c>
      <c r="G10" s="14"/>
      <c r="H10" s="14"/>
      <c r="I10" s="15"/>
      <c r="J10" s="23">
        <v>15</v>
      </c>
      <c r="K10" s="29" t="str">
        <f>IF(G10&lt;&gt;"Sim","",IF(H10="Sim",J10,IF(H10="Não",0,"")))</f>
        <v/>
      </c>
      <c r="L10" s="28"/>
      <c r="M10" s="23" t="s">
        <v>53</v>
      </c>
      <c r="N10" s="23"/>
      <c r="O10" s="29" t="str">
        <f>IF(M10&lt;&gt;"Sim","",IF(N10="Sim",15,IF(N10="Não",0,"")))</f>
        <v/>
      </c>
      <c r="P10" s="23" t="s">
        <v>56</v>
      </c>
      <c r="Q10" s="36"/>
    </row>
    <row r="11" spans="2:17" ht="57.95" customHeight="1" x14ac:dyDescent="0.25">
      <c r="B11" s="23">
        <v>5</v>
      </c>
      <c r="C11" s="24" t="s">
        <v>24</v>
      </c>
      <c r="D11" s="25" t="s">
        <v>63</v>
      </c>
      <c r="E11" s="26" t="s">
        <v>61</v>
      </c>
      <c r="F11" s="26" t="s">
        <v>62</v>
      </c>
      <c r="G11" s="14"/>
      <c r="H11" s="14"/>
      <c r="I11" s="15"/>
      <c r="J11" s="23">
        <v>15</v>
      </c>
      <c r="K11" s="29" t="str">
        <f>IF(G11&lt;&gt;"Sim","",IF(H11="Sim",J11,IF(H11="Não",0,"")))</f>
        <v/>
      </c>
      <c r="L11" s="28"/>
      <c r="M11" s="23" t="s">
        <v>53</v>
      </c>
      <c r="N11" s="23"/>
      <c r="O11" s="29" t="str">
        <f>IF(M11&lt;&gt;"Sim","",IF(N11="Sim",15,IF(N11="Não",0,"")))</f>
        <v/>
      </c>
      <c r="P11" s="23" t="s">
        <v>56</v>
      </c>
      <c r="Q11" s="36"/>
    </row>
    <row r="12" spans="2:17" ht="87" customHeight="1" x14ac:dyDescent="0.25">
      <c r="B12" s="23">
        <v>6</v>
      </c>
      <c r="C12" s="24" t="s">
        <v>26</v>
      </c>
      <c r="D12" s="25" t="s">
        <v>64</v>
      </c>
      <c r="E12" s="26" t="s">
        <v>61</v>
      </c>
      <c r="F12" s="26" t="s">
        <v>65</v>
      </c>
      <c r="G12" s="14"/>
      <c r="H12" s="14"/>
      <c r="I12" s="15"/>
      <c r="J12" s="23">
        <v>40</v>
      </c>
      <c r="K12" s="14"/>
      <c r="L12" s="28"/>
      <c r="M12" s="23" t="s">
        <v>53</v>
      </c>
      <c r="N12" s="23"/>
      <c r="O12" s="29"/>
      <c r="P12" s="23" t="s">
        <v>56</v>
      </c>
      <c r="Q12" s="36"/>
    </row>
    <row r="13" spans="2:17" ht="15" customHeight="1" thickBot="1" x14ac:dyDescent="0.3"/>
    <row r="14" spans="2:17" ht="44.1" customHeight="1" thickBot="1" x14ac:dyDescent="0.3">
      <c r="J14" s="33" t="s">
        <v>66</v>
      </c>
      <c r="K14" s="34">
        <f>SUBTOTAL(9,K8:K12)</f>
        <v>0</v>
      </c>
    </row>
    <row r="15" spans="2:17" ht="29.45" customHeight="1" thickBot="1" x14ac:dyDescent="0.3">
      <c r="J15" s="33" t="s">
        <v>67</v>
      </c>
      <c r="K15" s="34">
        <v>85</v>
      </c>
    </row>
    <row r="16" spans="2:17" ht="15" customHeight="1" thickBot="1" x14ac:dyDescent="0.3">
      <c r="J16" s="33" t="s">
        <v>68</v>
      </c>
      <c r="K16" s="35" t="str">
        <f>IF(K14&lt;K15,"Não","Sim")</f>
        <v>Não</v>
      </c>
    </row>
  </sheetData>
  <sheetProtection algorithmName="SHA-512" hashValue="5qZy/1hcUIyoK9kCMk1Sd6JRX92En434tUAlIbQhvjI/L6B9lcggwrsPQclc5rJnaPv9AMsdRxPPEX/CAfmjBA==" saltValue="a5I6wa4e4vJZ/IjZQBq2kg==" spinCount="100000" sheet="1" objects="1" scenarios="1"/>
  <mergeCells count="7">
    <mergeCell ref="I2:Q2"/>
    <mergeCell ref="B1:Q1"/>
    <mergeCell ref="B4:Q4"/>
    <mergeCell ref="B2:H2"/>
    <mergeCell ref="M5:Q5"/>
    <mergeCell ref="B5:K5"/>
    <mergeCell ref="B3:Q3"/>
  </mergeCells>
  <conditionalFormatting sqref="K7">
    <cfRule type="containsText" dxfId="6" priority="4" operator="containsText" text="Será analisada">
      <formula>NOT(ISERROR(SEARCH("Será analisada",K7)))</formula>
    </cfRule>
    <cfRule type="containsText" dxfId="5" priority="5" operator="containsText" text="desclassificada">
      <formula>NOT(ISERROR(SEARCH("desclassificada",K7)))</formula>
    </cfRule>
  </conditionalFormatting>
  <conditionalFormatting sqref="K16">
    <cfRule type="containsText" dxfId="4" priority="14" operator="containsText" text="Não">
      <formula>NOT(ISERROR(SEARCH("Não",K16)))</formula>
    </cfRule>
    <cfRule type="containsText" dxfId="3" priority="15" operator="containsText" text="Sim">
      <formula>NOT(ISERROR(SEARCH("Sim",K16)))</formula>
    </cfRule>
  </conditionalFormatting>
  <conditionalFormatting sqref="O7">
    <cfRule type="containsText" dxfId="2" priority="2" operator="containsText" text="Aprovado">
      <formula>NOT(ISERROR(SEARCH("Aprovado",O7)))</formula>
    </cfRule>
    <cfRule type="containsText" dxfId="1" priority="3" operator="containsText" text="Reprovado">
      <formula>NOT(ISERROR(SEARCH("Reprovado",O7)))</formula>
    </cfRule>
  </conditionalFormatting>
  <conditionalFormatting sqref="P7">
    <cfRule type="containsText" dxfId="0" priority="1" operator="containsText" text="Sim">
      <formula>NOT(ISERROR(SEARCH("Sim",P7)))</formula>
    </cfRule>
  </conditionalFormatting>
  <dataValidations count="1">
    <dataValidation type="list" allowBlank="1" showErrorMessage="1" sqref="G7:H12 N7:N12" xr:uid="{00000000-0002-0000-0100-000000000000}">
      <formula1>"Sim,Não"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926D16D4A96643B55D471A803BA027" ma:contentTypeVersion="11" ma:contentTypeDescription="Crie um novo documento." ma:contentTypeScope="" ma:versionID="a8d66a548ad729c4b3bb4f46886dea6c">
  <xsd:schema xmlns:xsd="http://www.w3.org/2001/XMLSchema" xmlns:xs="http://www.w3.org/2001/XMLSchema" xmlns:p="http://schemas.microsoft.com/office/2006/metadata/properties" xmlns:ns2="4a9ead18-b925-4a93-b8b7-4fa0d3c1306f" xmlns:ns3="55a8cd96-8d44-409e-911e-182d4de552f7" targetNamespace="http://schemas.microsoft.com/office/2006/metadata/properties" ma:root="true" ma:fieldsID="127b68ba4a912f0cd8c8fe10888834d1" ns2:_="" ns3:_="">
    <xsd:import namespace="4a9ead18-b925-4a93-b8b7-4fa0d3c1306f"/>
    <xsd:import namespace="55a8cd96-8d44-409e-911e-182d4de552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ead18-b925-4a93-b8b7-4fa0d3c13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778ba3-ca27-478d-808d-111ba3323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8cd96-8d44-409e-911e-182d4de552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41ba242-4e67-434f-a21b-52476d03e504}" ma:internalName="TaxCatchAll" ma:showField="CatchAllData" ma:web="55a8cd96-8d44-409e-911e-182d4de552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a8cd96-8d44-409e-911e-182d4de552f7" xsi:nil="true"/>
    <lcf76f155ced4ddcb4097134ff3c332f xmlns="4a9ead18-b925-4a93-b8b7-4fa0d3c130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FBCF96-65F7-40AE-B15E-8AF1D6FCA716}"/>
</file>

<file path=customXml/itemProps2.xml><?xml version="1.0" encoding="utf-8"?>
<ds:datastoreItem xmlns:ds="http://schemas.openxmlformats.org/officeDocument/2006/customXml" ds:itemID="{95762A70-B13B-4094-BFA5-031946708E78}"/>
</file>

<file path=customXml/itemProps3.xml><?xml version="1.0" encoding="utf-8"?>
<ds:datastoreItem xmlns:ds="http://schemas.openxmlformats.org/officeDocument/2006/customXml" ds:itemID="{25A539E1-3D5A-4684-BC21-57EE0A5BA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RCO</vt:lpstr>
      <vt:lpstr>Checklist RCO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Márcio Luis Catelan</cp:lastModifiedBy>
  <dcterms:created xsi:type="dcterms:W3CDTF">2026-02-17T21:44:42Z</dcterms:created>
  <dcterms:modified xsi:type="dcterms:W3CDTF">2026-03-15T21:32:31Z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100600</vt:r8>
  </property>
  <property fmtid="{D5CDD505-2E9C-101B-9397-08002B2CF9AE}" pid="3" name="ContentTypeId">
    <vt:lpwstr>0x01010054926D16D4A96643B55D471A803BA027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