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pactatech-my.sharepoint.com/personal/marcio_catelan_inpacta_org_br/Documents/Área de Trabalho/pacote_integridade_referencial_sistema_gestao_educacao_v2/"/>
    </mc:Choice>
  </mc:AlternateContent>
  <xr:revisionPtr revIDLastSave="1" documentId="8_{134A3B72-F066-4339-AC75-ABDDB1444A3A}" xr6:coauthVersionLast="47" xr6:coauthVersionMax="47" xr10:uidLastSave="{CC6F6C27-28D1-4D39-8E46-AF47FA529C8B}"/>
  <bookViews>
    <workbookView xWindow="-120" yWindow="-120" windowWidth="29040" windowHeight="15720" activeTab="2" xr2:uid="{00000000-000D-0000-FFFF-FFFF00000000}"/>
  </bookViews>
  <sheets>
    <sheet name="A-Checklist AVA" sheetId="1" r:id="rId1"/>
    <sheet name="A-Resumo AVA" sheetId="2" r:id="rId2"/>
    <sheet name="B-Checklist SOAE" sheetId="3" r:id="rId3"/>
    <sheet name="B-Resumo SOAE" sheetId="4" r:id="rId4"/>
  </sheets>
  <definedNames>
    <definedName name="_xlnm._FilterDatabase" localSheetId="2" hidden="1">'B-Checklist SOAE'!$B$6:$P$2096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4" l="1"/>
  <c r="E30" i="4"/>
  <c r="J30" i="4" s="1"/>
  <c r="K30" i="4" s="1"/>
  <c r="D30" i="4"/>
  <c r="G30" i="4" s="1"/>
  <c r="E29" i="4"/>
  <c r="J29" i="4" s="1"/>
  <c r="K29" i="4" s="1"/>
  <c r="D29" i="4"/>
  <c r="G29" i="4" s="1"/>
  <c r="J28" i="4"/>
  <c r="K28" i="4" s="1"/>
  <c r="E28" i="4"/>
  <c r="D28" i="4"/>
  <c r="G28" i="4" s="1"/>
  <c r="J27" i="4"/>
  <c r="K27" i="4" s="1"/>
  <c r="E27" i="4"/>
  <c r="D27" i="4"/>
  <c r="G27" i="4" s="1"/>
  <c r="E26" i="4"/>
  <c r="J26" i="4" s="1"/>
  <c r="K26" i="4" s="1"/>
  <c r="D26" i="4"/>
  <c r="G26" i="4" s="1"/>
  <c r="J25" i="4"/>
  <c r="K25" i="4" s="1"/>
  <c r="E25" i="4"/>
  <c r="D25" i="4"/>
  <c r="G25" i="4" s="1"/>
  <c r="J24" i="4"/>
  <c r="K24" i="4" s="1"/>
  <c r="E24" i="4"/>
  <c r="D24" i="4"/>
  <c r="G24" i="4" s="1"/>
  <c r="E23" i="4"/>
  <c r="J23" i="4" s="1"/>
  <c r="K23" i="4" s="1"/>
  <c r="D23" i="4"/>
  <c r="G23" i="4" s="1"/>
  <c r="J22" i="4"/>
  <c r="K22" i="4" s="1"/>
  <c r="E22" i="4"/>
  <c r="D22" i="4"/>
  <c r="G22" i="4" s="1"/>
  <c r="J21" i="4"/>
  <c r="K21" i="4" s="1"/>
  <c r="E21" i="4"/>
  <c r="D21" i="4"/>
  <c r="G21" i="4" s="1"/>
  <c r="J20" i="4"/>
  <c r="K20" i="4" s="1"/>
  <c r="E20" i="4"/>
  <c r="D20" i="4"/>
  <c r="G20" i="4" s="1"/>
  <c r="J19" i="4"/>
  <c r="K19" i="4" s="1"/>
  <c r="E19" i="4"/>
  <c r="D19" i="4"/>
  <c r="G19" i="4" s="1"/>
  <c r="J18" i="4"/>
  <c r="K18" i="4" s="1"/>
  <c r="E18" i="4"/>
  <c r="D18" i="4"/>
  <c r="G18" i="4" s="1"/>
  <c r="J17" i="4"/>
  <c r="K17" i="4" s="1"/>
  <c r="E17" i="4"/>
  <c r="D17" i="4"/>
  <c r="G17" i="4" s="1"/>
  <c r="J16" i="4"/>
  <c r="K16" i="4" s="1"/>
  <c r="E16" i="4"/>
  <c r="D16" i="4"/>
  <c r="G16" i="4" s="1"/>
  <c r="J15" i="4"/>
  <c r="K15" i="4" s="1"/>
  <c r="E15" i="4"/>
  <c r="D15" i="4"/>
  <c r="G15" i="4" s="1"/>
  <c r="J14" i="4"/>
  <c r="K14" i="4" s="1"/>
  <c r="E14" i="4"/>
  <c r="D14" i="4"/>
  <c r="G14" i="4" s="1"/>
  <c r="J13" i="4"/>
  <c r="K13" i="4" s="1"/>
  <c r="E13" i="4"/>
  <c r="D13" i="4"/>
  <c r="G13" i="4" s="1"/>
  <c r="J12" i="4"/>
  <c r="K12" i="4" s="1"/>
  <c r="E12" i="4"/>
  <c r="D12" i="4"/>
  <c r="G12" i="4" s="1"/>
  <c r="E11" i="4"/>
  <c r="J11" i="4" s="1"/>
  <c r="K11" i="4" s="1"/>
  <c r="D11" i="4"/>
  <c r="G11" i="4" s="1"/>
  <c r="J10" i="4"/>
  <c r="K10" i="4" s="1"/>
  <c r="E10" i="4"/>
  <c r="D10" i="4"/>
  <c r="G10" i="4" s="1"/>
  <c r="J9" i="4"/>
  <c r="K9" i="4" s="1"/>
  <c r="E9" i="4"/>
  <c r="D9" i="4"/>
  <c r="G9" i="4" s="1"/>
  <c r="E8" i="4"/>
  <c r="J8" i="4" s="1"/>
  <c r="K8" i="4" s="1"/>
  <c r="D8" i="4"/>
  <c r="G8" i="4" s="1"/>
  <c r="C20" i="2"/>
  <c r="J14" i="2"/>
  <c r="K14" i="2" s="1"/>
  <c r="E14" i="2"/>
  <c r="D14" i="2"/>
  <c r="G14" i="2" s="1"/>
  <c r="J13" i="2"/>
  <c r="K13" i="2" s="1"/>
  <c r="E13" i="2"/>
  <c r="D13" i="2"/>
  <c r="G13" i="2" s="1"/>
  <c r="J12" i="2"/>
  <c r="K12" i="2" s="1"/>
  <c r="E12" i="2"/>
  <c r="D12" i="2"/>
  <c r="G12" i="2" s="1"/>
  <c r="J11" i="2"/>
  <c r="K11" i="2" s="1"/>
  <c r="E11" i="2"/>
  <c r="D11" i="2"/>
  <c r="G11" i="2" s="1"/>
  <c r="J10" i="2"/>
  <c r="K10" i="2" s="1"/>
  <c r="E10" i="2"/>
  <c r="D10" i="2"/>
  <c r="G10" i="2" s="1"/>
  <c r="J9" i="2"/>
  <c r="K9" i="2" s="1"/>
  <c r="E9" i="2"/>
  <c r="D9" i="2"/>
  <c r="G9" i="2" s="1"/>
  <c r="J8" i="2"/>
  <c r="K8" i="2" s="1"/>
  <c r="E8" i="2"/>
  <c r="D8" i="2"/>
  <c r="G8" i="2" s="1"/>
  <c r="N151" i="1"/>
  <c r="J151" i="1"/>
  <c r="N150" i="1"/>
  <c r="J150" i="1"/>
  <c r="N149" i="1"/>
  <c r="J149" i="1"/>
  <c r="N148" i="1"/>
  <c r="J148" i="1"/>
  <c r="N147" i="1"/>
  <c r="J147" i="1"/>
  <c r="N146" i="1"/>
  <c r="J146" i="1"/>
  <c r="N145" i="1"/>
  <c r="J145" i="1"/>
  <c r="N144" i="1"/>
  <c r="J144" i="1"/>
  <c r="N143" i="1"/>
  <c r="J143" i="1"/>
  <c r="N142" i="1"/>
  <c r="J142" i="1"/>
  <c r="N141" i="1"/>
  <c r="J141" i="1"/>
  <c r="N140" i="1"/>
  <c r="J140" i="1"/>
  <c r="N139" i="1"/>
  <c r="J139" i="1"/>
  <c r="N138" i="1"/>
  <c r="J138" i="1"/>
  <c r="N137" i="1"/>
  <c r="J137" i="1"/>
  <c r="N136" i="1"/>
  <c r="J136" i="1"/>
  <c r="N135" i="1"/>
  <c r="J135" i="1"/>
  <c r="N134" i="1"/>
  <c r="J134" i="1"/>
  <c r="N133" i="1"/>
  <c r="J133" i="1"/>
  <c r="N132" i="1"/>
  <c r="J132" i="1"/>
  <c r="N131" i="1"/>
  <c r="F14" i="2" s="1"/>
  <c r="J131" i="1"/>
  <c r="N130" i="1"/>
  <c r="J130" i="1"/>
  <c r="N129" i="1"/>
  <c r="J129" i="1"/>
  <c r="N128" i="1"/>
  <c r="J128" i="1"/>
  <c r="N127" i="1"/>
  <c r="J127" i="1"/>
  <c r="N126" i="1"/>
  <c r="J126" i="1"/>
  <c r="N125" i="1"/>
  <c r="J125" i="1"/>
  <c r="N124" i="1"/>
  <c r="J124" i="1"/>
  <c r="N123" i="1"/>
  <c r="J123" i="1"/>
  <c r="N122" i="1"/>
  <c r="J122" i="1"/>
  <c r="N121" i="1"/>
  <c r="J121" i="1"/>
  <c r="N120" i="1"/>
  <c r="J120" i="1"/>
  <c r="N119" i="1"/>
  <c r="J119" i="1"/>
  <c r="N118" i="1"/>
  <c r="J118" i="1"/>
  <c r="N117" i="1"/>
  <c r="F13" i="2" s="1"/>
  <c r="H13" i="2" s="1"/>
  <c r="I13" i="2" s="1"/>
  <c r="J117" i="1"/>
  <c r="N116" i="1"/>
  <c r="J116" i="1"/>
  <c r="N115" i="1"/>
  <c r="J115" i="1"/>
  <c r="N114" i="1"/>
  <c r="J114" i="1"/>
  <c r="N113" i="1"/>
  <c r="J113" i="1"/>
  <c r="N112" i="1"/>
  <c r="J112" i="1"/>
  <c r="N111" i="1"/>
  <c r="J111" i="1"/>
  <c r="N110" i="1"/>
  <c r="J110" i="1"/>
  <c r="N109" i="1"/>
  <c r="J109" i="1"/>
  <c r="N108" i="1"/>
  <c r="J108" i="1"/>
  <c r="N107" i="1"/>
  <c r="J107" i="1"/>
  <c r="N106" i="1"/>
  <c r="J106" i="1"/>
  <c r="N105" i="1"/>
  <c r="F12" i="2" s="1"/>
  <c r="H12" i="2" s="1"/>
  <c r="I12" i="2" s="1"/>
  <c r="J105" i="1"/>
  <c r="N104" i="1"/>
  <c r="J104" i="1"/>
  <c r="N103" i="1"/>
  <c r="J103" i="1"/>
  <c r="N102" i="1"/>
  <c r="J102" i="1"/>
  <c r="N101" i="1"/>
  <c r="J101" i="1"/>
  <c r="N100" i="1"/>
  <c r="J100" i="1"/>
  <c r="N99" i="1"/>
  <c r="J99" i="1"/>
  <c r="N98" i="1"/>
  <c r="J98" i="1"/>
  <c r="N97" i="1"/>
  <c r="J97" i="1"/>
  <c r="N96" i="1"/>
  <c r="J96" i="1"/>
  <c r="N95" i="1"/>
  <c r="J95" i="1"/>
  <c r="N94" i="1"/>
  <c r="J94" i="1"/>
  <c r="N93" i="1"/>
  <c r="J93" i="1"/>
  <c r="N92" i="1"/>
  <c r="J92" i="1"/>
  <c r="N91" i="1"/>
  <c r="J91" i="1"/>
  <c r="N90" i="1"/>
  <c r="J90" i="1"/>
  <c r="N89" i="1"/>
  <c r="J89" i="1"/>
  <c r="N88" i="1"/>
  <c r="J88" i="1"/>
  <c r="N87" i="1"/>
  <c r="J87" i="1"/>
  <c r="N86" i="1"/>
  <c r="J86" i="1"/>
  <c r="N85" i="1"/>
  <c r="J85" i="1"/>
  <c r="N84" i="1"/>
  <c r="J84" i="1"/>
  <c r="N83" i="1"/>
  <c r="J83" i="1"/>
  <c r="N82" i="1"/>
  <c r="J82" i="1"/>
  <c r="N81" i="1"/>
  <c r="J81" i="1"/>
  <c r="N80" i="1"/>
  <c r="J80" i="1"/>
  <c r="N79" i="1"/>
  <c r="J79" i="1"/>
  <c r="N78" i="1"/>
  <c r="J78" i="1"/>
  <c r="N77" i="1"/>
  <c r="J77" i="1"/>
  <c r="N76" i="1"/>
  <c r="J76" i="1"/>
  <c r="N75" i="1"/>
  <c r="J75" i="1"/>
  <c r="N74" i="1"/>
  <c r="J74" i="1"/>
  <c r="N73" i="1"/>
  <c r="F11" i="2" s="1"/>
  <c r="H11" i="2" s="1"/>
  <c r="I11" i="2" s="1"/>
  <c r="J73" i="1"/>
  <c r="N72" i="1"/>
  <c r="J72" i="1"/>
  <c r="N71" i="1"/>
  <c r="J71" i="1"/>
  <c r="N70" i="1"/>
  <c r="J70" i="1"/>
  <c r="N69" i="1"/>
  <c r="J69" i="1"/>
  <c r="N68" i="1"/>
  <c r="J68" i="1"/>
  <c r="N67" i="1"/>
  <c r="J67" i="1"/>
  <c r="N66" i="1"/>
  <c r="J66" i="1"/>
  <c r="N65" i="1"/>
  <c r="J65" i="1"/>
  <c r="N64" i="1"/>
  <c r="J64" i="1"/>
  <c r="N63" i="1"/>
  <c r="J63" i="1"/>
  <c r="N62" i="1"/>
  <c r="J62" i="1"/>
  <c r="N61" i="1"/>
  <c r="J61" i="1"/>
  <c r="N60" i="1"/>
  <c r="J60" i="1"/>
  <c r="N59" i="1"/>
  <c r="F10" i="2" s="1"/>
  <c r="J59" i="1"/>
  <c r="N58" i="1"/>
  <c r="J58" i="1"/>
  <c r="N57" i="1"/>
  <c r="J57" i="1"/>
  <c r="N56" i="1"/>
  <c r="J56" i="1"/>
  <c r="N55" i="1"/>
  <c r="J55" i="1"/>
  <c r="N54" i="1"/>
  <c r="J54" i="1"/>
  <c r="N53" i="1"/>
  <c r="J53" i="1"/>
  <c r="N52" i="1"/>
  <c r="J52" i="1"/>
  <c r="N51" i="1"/>
  <c r="J51" i="1"/>
  <c r="N50" i="1"/>
  <c r="J50" i="1"/>
  <c r="N49" i="1"/>
  <c r="J49" i="1"/>
  <c r="N48" i="1"/>
  <c r="J48" i="1"/>
  <c r="N47" i="1"/>
  <c r="J47" i="1"/>
  <c r="N46" i="1"/>
  <c r="J46" i="1"/>
  <c r="N45" i="1"/>
  <c r="J45" i="1"/>
  <c r="N44" i="1"/>
  <c r="F9" i="2" s="1"/>
  <c r="H9" i="2" s="1"/>
  <c r="I9" i="2" s="1"/>
  <c r="J44" i="1"/>
  <c r="N43" i="1"/>
  <c r="J43" i="1"/>
  <c r="N42" i="1"/>
  <c r="J42" i="1"/>
  <c r="N41" i="1"/>
  <c r="J41" i="1"/>
  <c r="N40" i="1"/>
  <c r="J40" i="1"/>
  <c r="N39" i="1"/>
  <c r="J39" i="1"/>
  <c r="N38" i="1"/>
  <c r="J38" i="1"/>
  <c r="N37" i="1"/>
  <c r="J37" i="1"/>
  <c r="N36" i="1"/>
  <c r="J36" i="1"/>
  <c r="N35" i="1"/>
  <c r="J35" i="1"/>
  <c r="N34" i="1"/>
  <c r="J34" i="1"/>
  <c r="N33" i="1"/>
  <c r="J33" i="1"/>
  <c r="N32" i="1"/>
  <c r="J32" i="1"/>
  <c r="N31" i="1"/>
  <c r="J31" i="1"/>
  <c r="N30" i="1"/>
  <c r="J30" i="1"/>
  <c r="N29" i="1"/>
  <c r="J29" i="1"/>
  <c r="N28" i="1"/>
  <c r="J28" i="1"/>
  <c r="N27" i="1"/>
  <c r="J27" i="1"/>
  <c r="N26" i="1"/>
  <c r="J26" i="1"/>
  <c r="N25" i="1"/>
  <c r="J25" i="1"/>
  <c r="N24" i="1"/>
  <c r="J24" i="1"/>
  <c r="N23" i="1"/>
  <c r="J23" i="1"/>
  <c r="N22" i="1"/>
  <c r="J22" i="1"/>
  <c r="N21" i="1"/>
  <c r="J21" i="1"/>
  <c r="N20" i="1"/>
  <c r="J20" i="1"/>
  <c r="N19" i="1"/>
  <c r="J19" i="1"/>
  <c r="N18" i="1"/>
  <c r="J18" i="1"/>
  <c r="N17" i="1"/>
  <c r="J17" i="1"/>
  <c r="N16" i="1"/>
  <c r="J16" i="1"/>
  <c r="N15" i="1"/>
  <c r="J15" i="1"/>
  <c r="N14" i="1"/>
  <c r="J14" i="1"/>
  <c r="N13" i="1"/>
  <c r="J13" i="1"/>
  <c r="N12" i="1"/>
  <c r="J12" i="1"/>
  <c r="N11" i="1"/>
  <c r="J11" i="1"/>
  <c r="N10" i="1"/>
  <c r="J10" i="1"/>
  <c r="N9" i="1"/>
  <c r="J9" i="1"/>
  <c r="N8" i="1"/>
  <c r="J8" i="1"/>
  <c r="N7" i="1"/>
  <c r="F8" i="2" s="1"/>
  <c r="H8" i="2" s="1"/>
  <c r="J7" i="1"/>
  <c r="N2096" i="3"/>
  <c r="J2096" i="3"/>
  <c r="N2095" i="3"/>
  <c r="J2095" i="3"/>
  <c r="N2094" i="3"/>
  <c r="J2094" i="3"/>
  <c r="N2093" i="3"/>
  <c r="J2093" i="3"/>
  <c r="N2092" i="3"/>
  <c r="J2092" i="3"/>
  <c r="N2091" i="3"/>
  <c r="J2091" i="3"/>
  <c r="N2090" i="3"/>
  <c r="J2090" i="3"/>
  <c r="N2089" i="3"/>
  <c r="J2089" i="3"/>
  <c r="N2088" i="3"/>
  <c r="J2088" i="3"/>
  <c r="N2087" i="3"/>
  <c r="J2087" i="3"/>
  <c r="N2086" i="3"/>
  <c r="J2086" i="3"/>
  <c r="N2085" i="3"/>
  <c r="J2085" i="3"/>
  <c r="N2084" i="3"/>
  <c r="J2084" i="3"/>
  <c r="N2083" i="3"/>
  <c r="J2083" i="3"/>
  <c r="N2082" i="3"/>
  <c r="J2082" i="3"/>
  <c r="N2081" i="3"/>
  <c r="J2081" i="3"/>
  <c r="N2080" i="3"/>
  <c r="J2080" i="3"/>
  <c r="N2079" i="3"/>
  <c r="J2079" i="3"/>
  <c r="N2078" i="3"/>
  <c r="J2078" i="3"/>
  <c r="N2077" i="3"/>
  <c r="J2077" i="3"/>
  <c r="N2076" i="3"/>
  <c r="J2076" i="3"/>
  <c r="N2075" i="3"/>
  <c r="J2075" i="3"/>
  <c r="N2074" i="3"/>
  <c r="J2074" i="3"/>
  <c r="N2073" i="3"/>
  <c r="J2073" i="3"/>
  <c r="N2072" i="3"/>
  <c r="J2072" i="3"/>
  <c r="N2071" i="3"/>
  <c r="J2071" i="3"/>
  <c r="N2070" i="3"/>
  <c r="J2070" i="3"/>
  <c r="N2069" i="3"/>
  <c r="J2069" i="3"/>
  <c r="N2068" i="3"/>
  <c r="J2068" i="3"/>
  <c r="N2067" i="3"/>
  <c r="J2067" i="3"/>
  <c r="N2066" i="3"/>
  <c r="J2066" i="3"/>
  <c r="N2065" i="3"/>
  <c r="J2065" i="3"/>
  <c r="N2064" i="3"/>
  <c r="J2064" i="3"/>
  <c r="N2063" i="3"/>
  <c r="J2063" i="3"/>
  <c r="N2062" i="3"/>
  <c r="J2062" i="3"/>
  <c r="N2061" i="3"/>
  <c r="J2061" i="3"/>
  <c r="N2060" i="3"/>
  <c r="J2060" i="3"/>
  <c r="N2059" i="3"/>
  <c r="J2059" i="3"/>
  <c r="N2058" i="3"/>
  <c r="J2058" i="3"/>
  <c r="N2057" i="3"/>
  <c r="F30" i="4" s="1"/>
  <c r="H30" i="4" s="1"/>
  <c r="I30" i="4" s="1"/>
  <c r="J2057" i="3"/>
  <c r="N2056" i="3"/>
  <c r="J2056" i="3"/>
  <c r="N2055" i="3"/>
  <c r="J2055" i="3"/>
  <c r="N2054" i="3"/>
  <c r="J2054" i="3"/>
  <c r="N2053" i="3"/>
  <c r="J2053" i="3"/>
  <c r="N2052" i="3"/>
  <c r="J2052" i="3"/>
  <c r="N2051" i="3"/>
  <c r="J2051" i="3"/>
  <c r="N2050" i="3"/>
  <c r="J2050" i="3"/>
  <c r="N2049" i="3"/>
  <c r="J2049" i="3"/>
  <c r="N2048" i="3"/>
  <c r="J2048" i="3"/>
  <c r="N2047" i="3"/>
  <c r="J2047" i="3"/>
  <c r="N2046" i="3"/>
  <c r="J2046" i="3"/>
  <c r="N2045" i="3"/>
  <c r="J2045" i="3"/>
  <c r="N2044" i="3"/>
  <c r="J2044" i="3"/>
  <c r="N2043" i="3"/>
  <c r="J2043" i="3"/>
  <c r="N2042" i="3"/>
  <c r="J2042" i="3"/>
  <c r="N2041" i="3"/>
  <c r="J2041" i="3"/>
  <c r="N2040" i="3"/>
  <c r="J2040" i="3"/>
  <c r="N2039" i="3"/>
  <c r="J2039" i="3"/>
  <c r="N2038" i="3"/>
  <c r="J2038" i="3"/>
  <c r="N2037" i="3"/>
  <c r="J2037" i="3"/>
  <c r="N2036" i="3"/>
  <c r="J2036" i="3"/>
  <c r="N2035" i="3"/>
  <c r="J2035" i="3"/>
  <c r="N2034" i="3"/>
  <c r="J2034" i="3"/>
  <c r="N2033" i="3"/>
  <c r="J2033" i="3"/>
  <c r="N2032" i="3"/>
  <c r="J2032" i="3"/>
  <c r="N2031" i="3"/>
  <c r="J2031" i="3"/>
  <c r="N2030" i="3"/>
  <c r="J2030" i="3"/>
  <c r="N2029" i="3"/>
  <c r="J2029" i="3"/>
  <c r="N2028" i="3"/>
  <c r="J2028" i="3"/>
  <c r="N2027" i="3"/>
  <c r="J2027" i="3"/>
  <c r="N2026" i="3"/>
  <c r="J2026" i="3"/>
  <c r="N2025" i="3"/>
  <c r="J2025" i="3"/>
  <c r="N2024" i="3"/>
  <c r="J2024" i="3"/>
  <c r="N2023" i="3"/>
  <c r="J2023" i="3"/>
  <c r="N2022" i="3"/>
  <c r="J2022" i="3"/>
  <c r="N2021" i="3"/>
  <c r="J2021" i="3"/>
  <c r="N2020" i="3"/>
  <c r="J2020" i="3"/>
  <c r="N2019" i="3"/>
  <c r="J2019" i="3"/>
  <c r="N2018" i="3"/>
  <c r="J2018" i="3"/>
  <c r="N2017" i="3"/>
  <c r="J2017" i="3"/>
  <c r="N2016" i="3"/>
  <c r="J2016" i="3"/>
  <c r="N2015" i="3"/>
  <c r="J2015" i="3"/>
  <c r="N2014" i="3"/>
  <c r="J2014" i="3"/>
  <c r="N2013" i="3"/>
  <c r="J2013" i="3"/>
  <c r="N2012" i="3"/>
  <c r="J2012" i="3"/>
  <c r="N2011" i="3"/>
  <c r="J2011" i="3"/>
  <c r="N2010" i="3"/>
  <c r="J2010" i="3"/>
  <c r="N2009" i="3"/>
  <c r="J2009" i="3"/>
  <c r="N2008" i="3"/>
  <c r="J2008" i="3"/>
  <c r="N2007" i="3"/>
  <c r="J2007" i="3"/>
  <c r="N2006" i="3"/>
  <c r="J2006" i="3"/>
  <c r="N2005" i="3"/>
  <c r="J2005" i="3"/>
  <c r="N2004" i="3"/>
  <c r="J2004" i="3"/>
  <c r="N2003" i="3"/>
  <c r="J2003" i="3"/>
  <c r="N2002" i="3"/>
  <c r="J2002" i="3"/>
  <c r="N2001" i="3"/>
  <c r="J2001" i="3"/>
  <c r="N2000" i="3"/>
  <c r="J2000" i="3"/>
  <c r="N1999" i="3"/>
  <c r="J1999" i="3"/>
  <c r="N1998" i="3"/>
  <c r="J1998" i="3"/>
  <c r="N1997" i="3"/>
  <c r="J1997" i="3"/>
  <c r="N1996" i="3"/>
  <c r="J1996" i="3"/>
  <c r="N1995" i="3"/>
  <c r="J1995" i="3"/>
  <c r="N1994" i="3"/>
  <c r="F29" i="4" s="1"/>
  <c r="H29" i="4" s="1"/>
  <c r="I29" i="4" s="1"/>
  <c r="J1994" i="3"/>
  <c r="N1993" i="3"/>
  <c r="J1993" i="3"/>
  <c r="N1992" i="3"/>
  <c r="J1992" i="3"/>
  <c r="N1991" i="3"/>
  <c r="J1991" i="3"/>
  <c r="N1990" i="3"/>
  <c r="J1990" i="3"/>
  <c r="N1989" i="3"/>
  <c r="J1989" i="3"/>
  <c r="N1988" i="3"/>
  <c r="J1988" i="3"/>
  <c r="N1987" i="3"/>
  <c r="J1987" i="3"/>
  <c r="N1986" i="3"/>
  <c r="J1986" i="3"/>
  <c r="N1985" i="3"/>
  <c r="J1985" i="3"/>
  <c r="N1984" i="3"/>
  <c r="J1984" i="3"/>
  <c r="N1983" i="3"/>
  <c r="J1983" i="3"/>
  <c r="N1982" i="3"/>
  <c r="J1982" i="3"/>
  <c r="N1981" i="3"/>
  <c r="J1981" i="3"/>
  <c r="N1980" i="3"/>
  <c r="J1980" i="3"/>
  <c r="N1979" i="3"/>
  <c r="J1979" i="3"/>
  <c r="N1978" i="3"/>
  <c r="J1978" i="3"/>
  <c r="N1977" i="3"/>
  <c r="J1977" i="3"/>
  <c r="N1976" i="3"/>
  <c r="J1976" i="3"/>
  <c r="N1975" i="3"/>
  <c r="J1975" i="3"/>
  <c r="N1974" i="3"/>
  <c r="J1974" i="3"/>
  <c r="N1973" i="3"/>
  <c r="J1973" i="3"/>
  <c r="N1972" i="3"/>
  <c r="J1972" i="3"/>
  <c r="N1971" i="3"/>
  <c r="J1971" i="3"/>
  <c r="N1970" i="3"/>
  <c r="J1970" i="3"/>
  <c r="N1969" i="3"/>
  <c r="J1969" i="3"/>
  <c r="N1968" i="3"/>
  <c r="J1968" i="3"/>
  <c r="N1967" i="3"/>
  <c r="J1967" i="3"/>
  <c r="N1966" i="3"/>
  <c r="J1966" i="3"/>
  <c r="N1965" i="3"/>
  <c r="J1965" i="3"/>
  <c r="N1964" i="3"/>
  <c r="J1964" i="3"/>
  <c r="N1963" i="3"/>
  <c r="J1963" i="3"/>
  <c r="N1962" i="3"/>
  <c r="J1962" i="3"/>
  <c r="N1961" i="3"/>
  <c r="J1961" i="3"/>
  <c r="N1960" i="3"/>
  <c r="J1960" i="3"/>
  <c r="N1959" i="3"/>
  <c r="J1959" i="3"/>
  <c r="N1958" i="3"/>
  <c r="J1958" i="3"/>
  <c r="N1957" i="3"/>
  <c r="J1957" i="3"/>
  <c r="N1956" i="3"/>
  <c r="J1956" i="3"/>
  <c r="N1955" i="3"/>
  <c r="J1955" i="3"/>
  <c r="N1954" i="3"/>
  <c r="J1954" i="3"/>
  <c r="N1953" i="3"/>
  <c r="J1953" i="3"/>
  <c r="N1952" i="3"/>
  <c r="J1952" i="3"/>
  <c r="N1951" i="3"/>
  <c r="J1951" i="3"/>
  <c r="N1950" i="3"/>
  <c r="J1950" i="3"/>
  <c r="N1949" i="3"/>
  <c r="J1949" i="3"/>
  <c r="N1948" i="3"/>
  <c r="J1948" i="3"/>
  <c r="N1947" i="3"/>
  <c r="J1947" i="3"/>
  <c r="N1946" i="3"/>
  <c r="J1946" i="3"/>
  <c r="N1945" i="3"/>
  <c r="J1945" i="3"/>
  <c r="N1944" i="3"/>
  <c r="J1944" i="3"/>
  <c r="N1943" i="3"/>
  <c r="J1943" i="3"/>
  <c r="N1942" i="3"/>
  <c r="J1942" i="3"/>
  <c r="N1941" i="3"/>
  <c r="J1941" i="3"/>
  <c r="N1940" i="3"/>
  <c r="J1940" i="3"/>
  <c r="N1939" i="3"/>
  <c r="J1939" i="3"/>
  <c r="N1938" i="3"/>
  <c r="J1938" i="3"/>
  <c r="N1937" i="3"/>
  <c r="J1937" i="3"/>
  <c r="N1936" i="3"/>
  <c r="J1936" i="3"/>
  <c r="N1935" i="3"/>
  <c r="J1935" i="3"/>
  <c r="N1934" i="3"/>
  <c r="J1934" i="3"/>
  <c r="N1933" i="3"/>
  <c r="J1933" i="3"/>
  <c r="N1932" i="3"/>
  <c r="J1932" i="3"/>
  <c r="N1931" i="3"/>
  <c r="J1931" i="3"/>
  <c r="N1930" i="3"/>
  <c r="J1930" i="3"/>
  <c r="N1929" i="3"/>
  <c r="J1929" i="3"/>
  <c r="N1928" i="3"/>
  <c r="J1928" i="3"/>
  <c r="N1927" i="3"/>
  <c r="J1927" i="3"/>
  <c r="N1926" i="3"/>
  <c r="J1926" i="3"/>
  <c r="N1925" i="3"/>
  <c r="J1925" i="3"/>
  <c r="N1924" i="3"/>
  <c r="J1924" i="3"/>
  <c r="N1923" i="3"/>
  <c r="J1923" i="3"/>
  <c r="N1922" i="3"/>
  <c r="J1922" i="3"/>
  <c r="N1921" i="3"/>
  <c r="J1921" i="3"/>
  <c r="N1920" i="3"/>
  <c r="J1920" i="3"/>
  <c r="N1919" i="3"/>
  <c r="J1919" i="3"/>
  <c r="N1918" i="3"/>
  <c r="J1918" i="3"/>
  <c r="N1917" i="3"/>
  <c r="J1917" i="3"/>
  <c r="N1916" i="3"/>
  <c r="J1916" i="3"/>
  <c r="N1915" i="3"/>
  <c r="J1915" i="3"/>
  <c r="N1914" i="3"/>
  <c r="J1914" i="3"/>
  <c r="N1913" i="3"/>
  <c r="F28" i="4" s="1"/>
  <c r="J1913" i="3"/>
  <c r="N1912" i="3"/>
  <c r="J1912" i="3"/>
  <c r="N1911" i="3"/>
  <c r="J1911" i="3"/>
  <c r="N1910" i="3"/>
  <c r="J1910" i="3"/>
  <c r="N1909" i="3"/>
  <c r="J1909" i="3"/>
  <c r="N1908" i="3"/>
  <c r="J1908" i="3"/>
  <c r="N1907" i="3"/>
  <c r="J1907" i="3"/>
  <c r="N1906" i="3"/>
  <c r="J1906" i="3"/>
  <c r="N1905" i="3"/>
  <c r="J1905" i="3"/>
  <c r="N1904" i="3"/>
  <c r="J1904" i="3"/>
  <c r="N1903" i="3"/>
  <c r="J1903" i="3"/>
  <c r="N1902" i="3"/>
  <c r="J1902" i="3"/>
  <c r="N1901" i="3"/>
  <c r="J1901" i="3"/>
  <c r="N1900" i="3"/>
  <c r="J1900" i="3"/>
  <c r="N1899" i="3"/>
  <c r="J1899" i="3"/>
  <c r="N1898" i="3"/>
  <c r="J1898" i="3"/>
  <c r="N1897" i="3"/>
  <c r="J1897" i="3"/>
  <c r="N1896" i="3"/>
  <c r="J1896" i="3"/>
  <c r="N1895" i="3"/>
  <c r="J1895" i="3"/>
  <c r="N1894" i="3"/>
  <c r="J1894" i="3"/>
  <c r="N1893" i="3"/>
  <c r="J1893" i="3"/>
  <c r="N1892" i="3"/>
  <c r="J1892" i="3"/>
  <c r="N1891" i="3"/>
  <c r="J1891" i="3"/>
  <c r="N1890" i="3"/>
  <c r="J1890" i="3"/>
  <c r="N1889" i="3"/>
  <c r="J1889" i="3"/>
  <c r="N1888" i="3"/>
  <c r="J1888" i="3"/>
  <c r="N1887" i="3"/>
  <c r="J1887" i="3"/>
  <c r="N1886" i="3"/>
  <c r="J1886" i="3"/>
  <c r="N1885" i="3"/>
  <c r="J1885" i="3"/>
  <c r="N1884" i="3"/>
  <c r="J1884" i="3"/>
  <c r="N1883" i="3"/>
  <c r="J1883" i="3"/>
  <c r="N1882" i="3"/>
  <c r="J1882" i="3"/>
  <c r="N1881" i="3"/>
  <c r="J1881" i="3"/>
  <c r="N1880" i="3"/>
  <c r="J1880" i="3"/>
  <c r="N1879" i="3"/>
  <c r="J1879" i="3"/>
  <c r="N1878" i="3"/>
  <c r="F27" i="4" s="1"/>
  <c r="H27" i="4" s="1"/>
  <c r="I27" i="4" s="1"/>
  <c r="J1878" i="3"/>
  <c r="N1877" i="3"/>
  <c r="J1877" i="3"/>
  <c r="N1876" i="3"/>
  <c r="J1876" i="3"/>
  <c r="N1875" i="3"/>
  <c r="J1875" i="3"/>
  <c r="N1874" i="3"/>
  <c r="J1874" i="3"/>
  <c r="N1873" i="3"/>
  <c r="J1873" i="3"/>
  <c r="N1872" i="3"/>
  <c r="J1872" i="3"/>
  <c r="N1871" i="3"/>
  <c r="J1871" i="3"/>
  <c r="N1870" i="3"/>
  <c r="J1870" i="3"/>
  <c r="N1869" i="3"/>
  <c r="J1869" i="3"/>
  <c r="N1868" i="3"/>
  <c r="J1868" i="3"/>
  <c r="N1867" i="3"/>
  <c r="J1867" i="3"/>
  <c r="N1866" i="3"/>
  <c r="J1866" i="3"/>
  <c r="N1865" i="3"/>
  <c r="J1865" i="3"/>
  <c r="N1864" i="3"/>
  <c r="J1864" i="3"/>
  <c r="N1863" i="3"/>
  <c r="J1863" i="3"/>
  <c r="N1862" i="3"/>
  <c r="J1862" i="3"/>
  <c r="N1861" i="3"/>
  <c r="J1861" i="3"/>
  <c r="N1860" i="3"/>
  <c r="F26" i="4" s="1"/>
  <c r="H26" i="4" s="1"/>
  <c r="I26" i="4" s="1"/>
  <c r="J1860" i="3"/>
  <c r="N1859" i="3"/>
  <c r="J1859" i="3"/>
  <c r="N1858" i="3"/>
  <c r="J1858" i="3"/>
  <c r="N1857" i="3"/>
  <c r="J1857" i="3"/>
  <c r="N1856" i="3"/>
  <c r="J1856" i="3"/>
  <c r="N1855" i="3"/>
  <c r="J1855" i="3"/>
  <c r="N1854" i="3"/>
  <c r="J1854" i="3"/>
  <c r="N1853" i="3"/>
  <c r="J1853" i="3"/>
  <c r="N1852" i="3"/>
  <c r="J1852" i="3"/>
  <c r="N1851" i="3"/>
  <c r="J1851" i="3"/>
  <c r="N1850" i="3"/>
  <c r="J1850" i="3"/>
  <c r="N1849" i="3"/>
  <c r="J1849" i="3"/>
  <c r="N1848" i="3"/>
  <c r="J1848" i="3"/>
  <c r="N1847" i="3"/>
  <c r="J1847" i="3"/>
  <c r="N1846" i="3"/>
  <c r="J1846" i="3"/>
  <c r="N1845" i="3"/>
  <c r="J1845" i="3"/>
  <c r="N1844" i="3"/>
  <c r="J1844" i="3"/>
  <c r="N1843" i="3"/>
  <c r="J1843" i="3"/>
  <c r="N1842" i="3"/>
  <c r="J1842" i="3"/>
  <c r="N1841" i="3"/>
  <c r="J1841" i="3"/>
  <c r="N1840" i="3"/>
  <c r="J1840" i="3"/>
  <c r="N1839" i="3"/>
  <c r="J1839" i="3"/>
  <c r="N1838" i="3"/>
  <c r="J1838" i="3"/>
  <c r="N1837" i="3"/>
  <c r="J1837" i="3"/>
  <c r="N1836" i="3"/>
  <c r="J1836" i="3"/>
  <c r="N1835" i="3"/>
  <c r="J1835" i="3"/>
  <c r="N1834" i="3"/>
  <c r="J1834" i="3"/>
  <c r="N1833" i="3"/>
  <c r="J1833" i="3"/>
  <c r="N1832" i="3"/>
  <c r="F25" i="4" s="1"/>
  <c r="H25" i="4" s="1"/>
  <c r="I25" i="4" s="1"/>
  <c r="J1832" i="3"/>
  <c r="N1831" i="3"/>
  <c r="J1831" i="3"/>
  <c r="N1830" i="3"/>
  <c r="J1830" i="3"/>
  <c r="N1829" i="3"/>
  <c r="J1829" i="3"/>
  <c r="N1828" i="3"/>
  <c r="J1828" i="3"/>
  <c r="N1827" i="3"/>
  <c r="J1827" i="3"/>
  <c r="N1826" i="3"/>
  <c r="J1826" i="3"/>
  <c r="N1825" i="3"/>
  <c r="J1825" i="3"/>
  <c r="N1824" i="3"/>
  <c r="J1824" i="3"/>
  <c r="N1823" i="3"/>
  <c r="J1823" i="3"/>
  <c r="N1822" i="3"/>
  <c r="J1822" i="3"/>
  <c r="N1821" i="3"/>
  <c r="J1821" i="3"/>
  <c r="N1820" i="3"/>
  <c r="J1820" i="3"/>
  <c r="N1819" i="3"/>
  <c r="J1819" i="3"/>
  <c r="N1818" i="3"/>
  <c r="J1818" i="3"/>
  <c r="N1817" i="3"/>
  <c r="J1817" i="3"/>
  <c r="N1816" i="3"/>
  <c r="J1816" i="3"/>
  <c r="N1815" i="3"/>
  <c r="J1815" i="3"/>
  <c r="N1814" i="3"/>
  <c r="J1814" i="3"/>
  <c r="N1813" i="3"/>
  <c r="J1813" i="3"/>
  <c r="N1812" i="3"/>
  <c r="J1812" i="3"/>
  <c r="N1811" i="3"/>
  <c r="J1811" i="3"/>
  <c r="N1810" i="3"/>
  <c r="J1810" i="3"/>
  <c r="N1809" i="3"/>
  <c r="J1809" i="3"/>
  <c r="N1808" i="3"/>
  <c r="J1808" i="3"/>
  <c r="N1807" i="3"/>
  <c r="J1807" i="3"/>
  <c r="N1806" i="3"/>
  <c r="F24" i="4" s="1"/>
  <c r="H24" i="4" s="1"/>
  <c r="I24" i="4" s="1"/>
  <c r="J1806" i="3"/>
  <c r="N1805" i="3"/>
  <c r="J1805" i="3"/>
  <c r="N1804" i="3"/>
  <c r="J1804" i="3"/>
  <c r="N1803" i="3"/>
  <c r="J1803" i="3"/>
  <c r="N1802" i="3"/>
  <c r="J1802" i="3"/>
  <c r="N1801" i="3"/>
  <c r="J1801" i="3"/>
  <c r="N1800" i="3"/>
  <c r="J1800" i="3"/>
  <c r="N1799" i="3"/>
  <c r="J1799" i="3"/>
  <c r="N1798" i="3"/>
  <c r="J1798" i="3"/>
  <c r="N1797" i="3"/>
  <c r="J1797" i="3"/>
  <c r="N1796" i="3"/>
  <c r="J1796" i="3"/>
  <c r="N1795" i="3"/>
  <c r="J1795" i="3"/>
  <c r="N1794" i="3"/>
  <c r="J1794" i="3"/>
  <c r="N1793" i="3"/>
  <c r="J1793" i="3"/>
  <c r="N1792" i="3"/>
  <c r="J1792" i="3"/>
  <c r="N1791" i="3"/>
  <c r="F23" i="4" s="1"/>
  <c r="J1791" i="3"/>
  <c r="N1790" i="3"/>
  <c r="J1790" i="3"/>
  <c r="N1789" i="3"/>
  <c r="J1789" i="3"/>
  <c r="N1788" i="3"/>
  <c r="J1788" i="3"/>
  <c r="N1787" i="3"/>
  <c r="J1787" i="3"/>
  <c r="N1786" i="3"/>
  <c r="J1786" i="3"/>
  <c r="N1785" i="3"/>
  <c r="J1785" i="3"/>
  <c r="N1784" i="3"/>
  <c r="J1784" i="3"/>
  <c r="N1783" i="3"/>
  <c r="J1783" i="3"/>
  <c r="N1782" i="3"/>
  <c r="J1782" i="3"/>
  <c r="N1781" i="3"/>
  <c r="J1781" i="3"/>
  <c r="N1780" i="3"/>
  <c r="J1780" i="3"/>
  <c r="N1779" i="3"/>
  <c r="J1779" i="3"/>
  <c r="N1778" i="3"/>
  <c r="J1778" i="3"/>
  <c r="N1777" i="3"/>
  <c r="J1777" i="3"/>
  <c r="N1776" i="3"/>
  <c r="J1776" i="3"/>
  <c r="N1775" i="3"/>
  <c r="J1775" i="3"/>
  <c r="N1774" i="3"/>
  <c r="J1774" i="3"/>
  <c r="N1773" i="3"/>
  <c r="J1773" i="3"/>
  <c r="N1772" i="3"/>
  <c r="J1772" i="3"/>
  <c r="N1771" i="3"/>
  <c r="J1771" i="3"/>
  <c r="N1770" i="3"/>
  <c r="J1770" i="3"/>
  <c r="N1769" i="3"/>
  <c r="J1769" i="3"/>
  <c r="N1768" i="3"/>
  <c r="J1768" i="3"/>
  <c r="N1767" i="3"/>
  <c r="J1767" i="3"/>
  <c r="N1766" i="3"/>
  <c r="J1766" i="3"/>
  <c r="N1765" i="3"/>
  <c r="J1765" i="3"/>
  <c r="N1764" i="3"/>
  <c r="J1764" i="3"/>
  <c r="N1763" i="3"/>
  <c r="J1763" i="3"/>
  <c r="N1762" i="3"/>
  <c r="J1762" i="3"/>
  <c r="N1761" i="3"/>
  <c r="J1761" i="3"/>
  <c r="N1760" i="3"/>
  <c r="J1760" i="3"/>
  <c r="N1759" i="3"/>
  <c r="J1759" i="3"/>
  <c r="N1758" i="3"/>
  <c r="J1758" i="3"/>
  <c r="N1757" i="3"/>
  <c r="J1757" i="3"/>
  <c r="N1756" i="3"/>
  <c r="J1756" i="3"/>
  <c r="N1755" i="3"/>
  <c r="J1755" i="3"/>
  <c r="N1754" i="3"/>
  <c r="J1754" i="3"/>
  <c r="N1753" i="3"/>
  <c r="J1753" i="3"/>
  <c r="N1752" i="3"/>
  <c r="J1752" i="3"/>
  <c r="N1751" i="3"/>
  <c r="J1751" i="3"/>
  <c r="N1750" i="3"/>
  <c r="J1750" i="3"/>
  <c r="N1749" i="3"/>
  <c r="J1749" i="3"/>
  <c r="N1748" i="3"/>
  <c r="J1748" i="3"/>
  <c r="N1747" i="3"/>
  <c r="J1747" i="3"/>
  <c r="N1746" i="3"/>
  <c r="J1746" i="3"/>
  <c r="N1745" i="3"/>
  <c r="J1745" i="3"/>
  <c r="N1744" i="3"/>
  <c r="J1744" i="3"/>
  <c r="N1743" i="3"/>
  <c r="J1743" i="3"/>
  <c r="N1742" i="3"/>
  <c r="J1742" i="3"/>
  <c r="N1741" i="3"/>
  <c r="J1741" i="3"/>
  <c r="N1740" i="3"/>
  <c r="J1740" i="3"/>
  <c r="N1739" i="3"/>
  <c r="J1739" i="3"/>
  <c r="N1738" i="3"/>
  <c r="J1738" i="3"/>
  <c r="N1737" i="3"/>
  <c r="J1737" i="3"/>
  <c r="N1736" i="3"/>
  <c r="J1736" i="3"/>
  <c r="N1735" i="3"/>
  <c r="J1735" i="3"/>
  <c r="N1734" i="3"/>
  <c r="J1734" i="3"/>
  <c r="N1733" i="3"/>
  <c r="J1733" i="3"/>
  <c r="N1732" i="3"/>
  <c r="J1732" i="3"/>
  <c r="N1731" i="3"/>
  <c r="J1731" i="3"/>
  <c r="N1730" i="3"/>
  <c r="J1730" i="3"/>
  <c r="N1729" i="3"/>
  <c r="J1729" i="3"/>
  <c r="N1728" i="3"/>
  <c r="J1728" i="3"/>
  <c r="N1727" i="3"/>
  <c r="J1727" i="3"/>
  <c r="N1726" i="3"/>
  <c r="J1726" i="3"/>
  <c r="N1725" i="3"/>
  <c r="J1725" i="3"/>
  <c r="N1724" i="3"/>
  <c r="J1724" i="3"/>
  <c r="N1723" i="3"/>
  <c r="J1723" i="3"/>
  <c r="N1722" i="3"/>
  <c r="J1722" i="3"/>
  <c r="N1721" i="3"/>
  <c r="J1721" i="3"/>
  <c r="N1720" i="3"/>
  <c r="J1720" i="3"/>
  <c r="N1719" i="3"/>
  <c r="J1719" i="3"/>
  <c r="N1718" i="3"/>
  <c r="J1718" i="3"/>
  <c r="N1717" i="3"/>
  <c r="J1717" i="3"/>
  <c r="N1716" i="3"/>
  <c r="J1716" i="3"/>
  <c r="N1715" i="3"/>
  <c r="J1715" i="3"/>
  <c r="N1714" i="3"/>
  <c r="J1714" i="3"/>
  <c r="N1713" i="3"/>
  <c r="J1713" i="3"/>
  <c r="N1712" i="3"/>
  <c r="J1712" i="3"/>
  <c r="N1711" i="3"/>
  <c r="J1711" i="3"/>
  <c r="N1710" i="3"/>
  <c r="J1710" i="3"/>
  <c r="N1709" i="3"/>
  <c r="J1709" i="3"/>
  <c r="N1708" i="3"/>
  <c r="J1708" i="3"/>
  <c r="N1707" i="3"/>
  <c r="J1707" i="3"/>
  <c r="N1706" i="3"/>
  <c r="J1706" i="3"/>
  <c r="N1705" i="3"/>
  <c r="J1705" i="3"/>
  <c r="N1704" i="3"/>
  <c r="J1704" i="3"/>
  <c r="N1703" i="3"/>
  <c r="J1703" i="3"/>
  <c r="N1702" i="3"/>
  <c r="J1702" i="3"/>
  <c r="N1701" i="3"/>
  <c r="J1701" i="3"/>
  <c r="N1700" i="3"/>
  <c r="J1700" i="3"/>
  <c r="N1699" i="3"/>
  <c r="J1699" i="3"/>
  <c r="N1698" i="3"/>
  <c r="J1698" i="3"/>
  <c r="N1697" i="3"/>
  <c r="J1697" i="3"/>
  <c r="N1696" i="3"/>
  <c r="J1696" i="3"/>
  <c r="N1695" i="3"/>
  <c r="J1695" i="3"/>
  <c r="N1694" i="3"/>
  <c r="J1694" i="3"/>
  <c r="N1693" i="3"/>
  <c r="J1693" i="3"/>
  <c r="N1692" i="3"/>
  <c r="J1692" i="3"/>
  <c r="N1691" i="3"/>
  <c r="J1691" i="3"/>
  <c r="N1690" i="3"/>
  <c r="J1690" i="3"/>
  <c r="N1689" i="3"/>
  <c r="J1689" i="3"/>
  <c r="N1688" i="3"/>
  <c r="J1688" i="3"/>
  <c r="N1687" i="3"/>
  <c r="J1687" i="3"/>
  <c r="N1686" i="3"/>
  <c r="J1686" i="3"/>
  <c r="N1685" i="3"/>
  <c r="J1685" i="3"/>
  <c r="N1684" i="3"/>
  <c r="J1684" i="3"/>
  <c r="N1683" i="3"/>
  <c r="J1683" i="3"/>
  <c r="N1682" i="3"/>
  <c r="J1682" i="3"/>
  <c r="N1681" i="3"/>
  <c r="J1681" i="3"/>
  <c r="N1680" i="3"/>
  <c r="J1680" i="3"/>
  <c r="N1679" i="3"/>
  <c r="J1679" i="3"/>
  <c r="N1678" i="3"/>
  <c r="J1678" i="3"/>
  <c r="N1677" i="3"/>
  <c r="J1677" i="3"/>
  <c r="N1676" i="3"/>
  <c r="J1676" i="3"/>
  <c r="N1675" i="3"/>
  <c r="J1675" i="3"/>
  <c r="N1674" i="3"/>
  <c r="J1674" i="3"/>
  <c r="N1673" i="3"/>
  <c r="J1673" i="3"/>
  <c r="N1672" i="3"/>
  <c r="J1672" i="3"/>
  <c r="N1671" i="3"/>
  <c r="J1671" i="3"/>
  <c r="N1670" i="3"/>
  <c r="J1670" i="3"/>
  <c r="N1669" i="3"/>
  <c r="J1669" i="3"/>
  <c r="N1668" i="3"/>
  <c r="J1668" i="3"/>
  <c r="N1667" i="3"/>
  <c r="J1667" i="3"/>
  <c r="N1666" i="3"/>
  <c r="J1666" i="3"/>
  <c r="N1665" i="3"/>
  <c r="J1665" i="3"/>
  <c r="N1664" i="3"/>
  <c r="J1664" i="3"/>
  <c r="N1663" i="3"/>
  <c r="J1663" i="3"/>
  <c r="N1662" i="3"/>
  <c r="J1662" i="3"/>
  <c r="N1661" i="3"/>
  <c r="J1661" i="3"/>
  <c r="N1660" i="3"/>
  <c r="J1660" i="3"/>
  <c r="N1659" i="3"/>
  <c r="J1659" i="3"/>
  <c r="N1658" i="3"/>
  <c r="J1658" i="3"/>
  <c r="N1657" i="3"/>
  <c r="J1657" i="3"/>
  <c r="N1656" i="3"/>
  <c r="J1656" i="3"/>
  <c r="N1655" i="3"/>
  <c r="J1655" i="3"/>
  <c r="N1654" i="3"/>
  <c r="J1654" i="3"/>
  <c r="N1653" i="3"/>
  <c r="J1653" i="3"/>
  <c r="N1652" i="3"/>
  <c r="J1652" i="3"/>
  <c r="N1651" i="3"/>
  <c r="J1651" i="3"/>
  <c r="N1650" i="3"/>
  <c r="J1650" i="3"/>
  <c r="N1649" i="3"/>
  <c r="J1649" i="3"/>
  <c r="N1648" i="3"/>
  <c r="J1648" i="3"/>
  <c r="N1647" i="3"/>
  <c r="J1647" i="3"/>
  <c r="N1646" i="3"/>
  <c r="J1646" i="3"/>
  <c r="N1645" i="3"/>
  <c r="J1645" i="3"/>
  <c r="N1644" i="3"/>
  <c r="J1644" i="3"/>
  <c r="N1643" i="3"/>
  <c r="J1643" i="3"/>
  <c r="N1642" i="3"/>
  <c r="J1642" i="3"/>
  <c r="N1641" i="3"/>
  <c r="J1641" i="3"/>
  <c r="N1640" i="3"/>
  <c r="J1640" i="3"/>
  <c r="N1639" i="3"/>
  <c r="J1639" i="3"/>
  <c r="N1638" i="3"/>
  <c r="J1638" i="3"/>
  <c r="N1637" i="3"/>
  <c r="J1637" i="3"/>
  <c r="N1636" i="3"/>
  <c r="J1636" i="3"/>
  <c r="N1635" i="3"/>
  <c r="J1635" i="3"/>
  <c r="N1634" i="3"/>
  <c r="F22" i="4" s="1"/>
  <c r="J1634" i="3"/>
  <c r="N1633" i="3"/>
  <c r="J1633" i="3"/>
  <c r="N1632" i="3"/>
  <c r="J1632" i="3"/>
  <c r="N1631" i="3"/>
  <c r="J1631" i="3"/>
  <c r="N1630" i="3"/>
  <c r="J1630" i="3"/>
  <c r="N1629" i="3"/>
  <c r="J1629" i="3"/>
  <c r="N1628" i="3"/>
  <c r="J1628" i="3"/>
  <c r="N1627" i="3"/>
  <c r="J1627" i="3"/>
  <c r="N1626" i="3"/>
  <c r="J1626" i="3"/>
  <c r="N1625" i="3"/>
  <c r="J1625" i="3"/>
  <c r="N1624" i="3"/>
  <c r="J1624" i="3"/>
  <c r="N1623" i="3"/>
  <c r="J1623" i="3"/>
  <c r="N1622" i="3"/>
  <c r="J1622" i="3"/>
  <c r="N1621" i="3"/>
  <c r="J1621" i="3"/>
  <c r="N1620" i="3"/>
  <c r="J1620" i="3"/>
  <c r="N1619" i="3"/>
  <c r="J1619" i="3"/>
  <c r="N1618" i="3"/>
  <c r="J1618" i="3"/>
  <c r="N1617" i="3"/>
  <c r="J1617" i="3"/>
  <c r="N1616" i="3"/>
  <c r="J1616" i="3"/>
  <c r="N1615" i="3"/>
  <c r="J1615" i="3"/>
  <c r="N1614" i="3"/>
  <c r="J1614" i="3"/>
  <c r="N1613" i="3"/>
  <c r="J1613" i="3"/>
  <c r="N1612" i="3"/>
  <c r="J1612" i="3"/>
  <c r="N1611" i="3"/>
  <c r="J1611" i="3"/>
  <c r="N1610" i="3"/>
  <c r="J1610" i="3"/>
  <c r="N1609" i="3"/>
  <c r="J1609" i="3"/>
  <c r="N1608" i="3"/>
  <c r="J1608" i="3"/>
  <c r="N1607" i="3"/>
  <c r="J1607" i="3"/>
  <c r="N1606" i="3"/>
  <c r="J1606" i="3"/>
  <c r="N1605" i="3"/>
  <c r="J1605" i="3"/>
  <c r="N1604" i="3"/>
  <c r="J1604" i="3"/>
  <c r="N1603" i="3"/>
  <c r="J1603" i="3"/>
  <c r="N1602" i="3"/>
  <c r="J1602" i="3"/>
  <c r="N1601" i="3"/>
  <c r="J1601" i="3"/>
  <c r="N1600" i="3"/>
  <c r="J1600" i="3"/>
  <c r="N1599" i="3"/>
  <c r="J1599" i="3"/>
  <c r="N1598" i="3"/>
  <c r="J1598" i="3"/>
  <c r="N1597" i="3"/>
  <c r="J1597" i="3"/>
  <c r="N1596" i="3"/>
  <c r="J1596" i="3"/>
  <c r="N1595" i="3"/>
  <c r="J1595" i="3"/>
  <c r="N1594" i="3"/>
  <c r="J1594" i="3"/>
  <c r="N1593" i="3"/>
  <c r="J1593" i="3"/>
  <c r="N1592" i="3"/>
  <c r="J1592" i="3"/>
  <c r="N1591" i="3"/>
  <c r="J1591" i="3"/>
  <c r="N1590" i="3"/>
  <c r="J1590" i="3"/>
  <c r="N1589" i="3"/>
  <c r="J1589" i="3"/>
  <c r="N1588" i="3"/>
  <c r="J1588" i="3"/>
  <c r="N1587" i="3"/>
  <c r="J1587" i="3"/>
  <c r="N1586" i="3"/>
  <c r="J1586" i="3"/>
  <c r="N1585" i="3"/>
  <c r="J1585" i="3"/>
  <c r="N1584" i="3"/>
  <c r="J1584" i="3"/>
  <c r="N1583" i="3"/>
  <c r="J1583" i="3"/>
  <c r="N1582" i="3"/>
  <c r="J1582" i="3"/>
  <c r="N1581" i="3"/>
  <c r="J1581" i="3"/>
  <c r="N1580" i="3"/>
  <c r="J1580" i="3"/>
  <c r="N1579" i="3"/>
  <c r="J1579" i="3"/>
  <c r="N1578" i="3"/>
  <c r="J1578" i="3"/>
  <c r="N1577" i="3"/>
  <c r="J1577" i="3"/>
  <c r="N1576" i="3"/>
  <c r="J1576" i="3"/>
  <c r="N1575" i="3"/>
  <c r="J1575" i="3"/>
  <c r="N1574" i="3"/>
  <c r="J1574" i="3"/>
  <c r="N1573" i="3"/>
  <c r="J1573" i="3"/>
  <c r="N1572" i="3"/>
  <c r="J1572" i="3"/>
  <c r="N1571" i="3"/>
  <c r="J1571" i="3"/>
  <c r="N1570" i="3"/>
  <c r="J1570" i="3"/>
  <c r="N1569" i="3"/>
  <c r="J1569" i="3"/>
  <c r="N1568" i="3"/>
  <c r="J1568" i="3"/>
  <c r="N1567" i="3"/>
  <c r="J1567" i="3"/>
  <c r="N1566" i="3"/>
  <c r="J1566" i="3"/>
  <c r="N1565" i="3"/>
  <c r="J1565" i="3"/>
  <c r="N1564" i="3"/>
  <c r="J1564" i="3"/>
  <c r="N1563" i="3"/>
  <c r="J1563" i="3"/>
  <c r="N1562" i="3"/>
  <c r="J1562" i="3"/>
  <c r="N1561" i="3"/>
  <c r="J1561" i="3"/>
  <c r="N1560" i="3"/>
  <c r="J1560" i="3"/>
  <c r="N1559" i="3"/>
  <c r="J1559" i="3"/>
  <c r="N1558" i="3"/>
  <c r="J1558" i="3"/>
  <c r="N1557" i="3"/>
  <c r="J1557" i="3"/>
  <c r="N1556" i="3"/>
  <c r="J1556" i="3"/>
  <c r="N1555" i="3"/>
  <c r="J1555" i="3"/>
  <c r="N1554" i="3"/>
  <c r="J1554" i="3"/>
  <c r="N1553" i="3"/>
  <c r="J1553" i="3"/>
  <c r="N1552" i="3"/>
  <c r="J1552" i="3"/>
  <c r="N1551" i="3"/>
  <c r="J1551" i="3"/>
  <c r="N1550" i="3"/>
  <c r="J1550" i="3"/>
  <c r="N1549" i="3"/>
  <c r="J1549" i="3"/>
  <c r="N1548" i="3"/>
  <c r="J1548" i="3"/>
  <c r="N1547" i="3"/>
  <c r="J1547" i="3"/>
  <c r="N1546" i="3"/>
  <c r="J1546" i="3"/>
  <c r="N1545" i="3"/>
  <c r="J1545" i="3"/>
  <c r="N1544" i="3"/>
  <c r="J1544" i="3"/>
  <c r="N1543" i="3"/>
  <c r="J1543" i="3"/>
  <c r="N1542" i="3"/>
  <c r="J1542" i="3"/>
  <c r="N1541" i="3"/>
  <c r="J1541" i="3"/>
  <c r="N1540" i="3"/>
  <c r="J1540" i="3"/>
  <c r="N1539" i="3"/>
  <c r="J1539" i="3"/>
  <c r="N1538" i="3"/>
  <c r="J1538" i="3"/>
  <c r="N1537" i="3"/>
  <c r="J1537" i="3"/>
  <c r="N1536" i="3"/>
  <c r="J1536" i="3"/>
  <c r="N1535" i="3"/>
  <c r="J1535" i="3"/>
  <c r="N1534" i="3"/>
  <c r="J1534" i="3"/>
  <c r="N1533" i="3"/>
  <c r="J1533" i="3"/>
  <c r="N1532" i="3"/>
  <c r="J1532" i="3"/>
  <c r="N1531" i="3"/>
  <c r="J1531" i="3"/>
  <c r="N1530" i="3"/>
  <c r="J1530" i="3"/>
  <c r="N1529" i="3"/>
  <c r="J1529" i="3"/>
  <c r="N1528" i="3"/>
  <c r="J1528" i="3"/>
  <c r="N1527" i="3"/>
  <c r="J1527" i="3"/>
  <c r="N1526" i="3"/>
  <c r="J1526" i="3"/>
  <c r="N1525" i="3"/>
  <c r="J1525" i="3"/>
  <c r="N1524" i="3"/>
  <c r="J1524" i="3"/>
  <c r="N1523" i="3"/>
  <c r="J1523" i="3"/>
  <c r="N1522" i="3"/>
  <c r="J1522" i="3"/>
  <c r="N1521" i="3"/>
  <c r="J1521" i="3"/>
  <c r="N1520" i="3"/>
  <c r="J1520" i="3"/>
  <c r="N1519" i="3"/>
  <c r="J1519" i="3"/>
  <c r="N1518" i="3"/>
  <c r="J1518" i="3"/>
  <c r="N1517" i="3"/>
  <c r="J1517" i="3"/>
  <c r="N1516" i="3"/>
  <c r="J1516" i="3"/>
  <c r="N1515" i="3"/>
  <c r="J1515" i="3"/>
  <c r="N1514" i="3"/>
  <c r="J1514" i="3"/>
  <c r="N1513" i="3"/>
  <c r="J1513" i="3"/>
  <c r="N1512" i="3"/>
  <c r="J1512" i="3"/>
  <c r="N1511" i="3"/>
  <c r="J1511" i="3"/>
  <c r="N1510" i="3"/>
  <c r="J1510" i="3"/>
  <c r="N1509" i="3"/>
  <c r="J1509" i="3"/>
  <c r="N1508" i="3"/>
  <c r="J1508" i="3"/>
  <c r="N1507" i="3"/>
  <c r="J1507" i="3"/>
  <c r="N1506" i="3"/>
  <c r="J1506" i="3"/>
  <c r="N1505" i="3"/>
  <c r="J1505" i="3"/>
  <c r="N1504" i="3"/>
  <c r="J1504" i="3"/>
  <c r="N1503" i="3"/>
  <c r="J1503" i="3"/>
  <c r="N1502" i="3"/>
  <c r="J1502" i="3"/>
  <c r="N1501" i="3"/>
  <c r="J1501" i="3"/>
  <c r="N1500" i="3"/>
  <c r="J1500" i="3"/>
  <c r="N1499" i="3"/>
  <c r="J1499" i="3"/>
  <c r="N1498" i="3"/>
  <c r="J1498" i="3"/>
  <c r="N1497" i="3"/>
  <c r="J1497" i="3"/>
  <c r="N1496" i="3"/>
  <c r="J1496" i="3"/>
  <c r="N1495" i="3"/>
  <c r="J1495" i="3"/>
  <c r="N1494" i="3"/>
  <c r="J1494" i="3"/>
  <c r="N1493" i="3"/>
  <c r="J1493" i="3"/>
  <c r="N1492" i="3"/>
  <c r="J1492" i="3"/>
  <c r="N1491" i="3"/>
  <c r="J1491" i="3"/>
  <c r="N1490" i="3"/>
  <c r="J1490" i="3"/>
  <c r="N1489" i="3"/>
  <c r="J1489" i="3"/>
  <c r="N1488" i="3"/>
  <c r="J1488" i="3"/>
  <c r="N1487" i="3"/>
  <c r="J1487" i="3"/>
  <c r="N1486" i="3"/>
  <c r="J1486" i="3"/>
  <c r="N1485" i="3"/>
  <c r="J1485" i="3"/>
  <c r="N1484" i="3"/>
  <c r="J1484" i="3"/>
  <c r="N1483" i="3"/>
  <c r="J1483" i="3"/>
  <c r="N1482" i="3"/>
  <c r="J1482" i="3"/>
  <c r="N1481" i="3"/>
  <c r="J1481" i="3"/>
  <c r="N1480" i="3"/>
  <c r="J1480" i="3"/>
  <c r="N1479" i="3"/>
  <c r="J1479" i="3"/>
  <c r="N1478" i="3"/>
  <c r="J1478" i="3"/>
  <c r="N1477" i="3"/>
  <c r="J1477" i="3"/>
  <c r="N1476" i="3"/>
  <c r="J1476" i="3"/>
  <c r="N1475" i="3"/>
  <c r="J1475" i="3"/>
  <c r="N1474" i="3"/>
  <c r="J1474" i="3"/>
  <c r="N1473" i="3"/>
  <c r="J1473" i="3"/>
  <c r="N1472" i="3"/>
  <c r="J1472" i="3"/>
  <c r="N1471" i="3"/>
  <c r="J1471" i="3"/>
  <c r="N1470" i="3"/>
  <c r="J1470" i="3"/>
  <c r="N1469" i="3"/>
  <c r="J1469" i="3"/>
  <c r="N1468" i="3"/>
  <c r="J1468" i="3"/>
  <c r="N1467" i="3"/>
  <c r="J1467" i="3"/>
  <c r="N1466" i="3"/>
  <c r="J1466" i="3"/>
  <c r="N1465" i="3"/>
  <c r="J1465" i="3"/>
  <c r="N1464" i="3"/>
  <c r="J1464" i="3"/>
  <c r="N1463" i="3"/>
  <c r="J1463" i="3"/>
  <c r="N1462" i="3"/>
  <c r="J1462" i="3"/>
  <c r="N1461" i="3"/>
  <c r="J1461" i="3"/>
  <c r="N1460" i="3"/>
  <c r="J1460" i="3"/>
  <c r="N1459" i="3"/>
  <c r="J1459" i="3"/>
  <c r="N1458" i="3"/>
  <c r="J1458" i="3"/>
  <c r="N1457" i="3"/>
  <c r="J1457" i="3"/>
  <c r="N1456" i="3"/>
  <c r="J1456" i="3"/>
  <c r="N1455" i="3"/>
  <c r="J1455" i="3"/>
  <c r="N1454" i="3"/>
  <c r="J1454" i="3"/>
  <c r="N1453" i="3"/>
  <c r="J1453" i="3"/>
  <c r="N1452" i="3"/>
  <c r="J1452" i="3"/>
  <c r="N1451" i="3"/>
  <c r="J1451" i="3"/>
  <c r="N1450" i="3"/>
  <c r="J1450" i="3"/>
  <c r="N1449" i="3"/>
  <c r="F21" i="4" s="1"/>
  <c r="H21" i="4" s="1"/>
  <c r="I21" i="4" s="1"/>
  <c r="J1449" i="3"/>
  <c r="N1448" i="3"/>
  <c r="J1448" i="3"/>
  <c r="N1447" i="3"/>
  <c r="J1447" i="3"/>
  <c r="N1446" i="3"/>
  <c r="J1446" i="3"/>
  <c r="N1445" i="3"/>
  <c r="J1445" i="3"/>
  <c r="N1444" i="3"/>
  <c r="J1444" i="3"/>
  <c r="N1443" i="3"/>
  <c r="J1443" i="3"/>
  <c r="N1442" i="3"/>
  <c r="J1442" i="3"/>
  <c r="N1441" i="3"/>
  <c r="J1441" i="3"/>
  <c r="N1440" i="3"/>
  <c r="J1440" i="3"/>
  <c r="N1439" i="3"/>
  <c r="J1439" i="3"/>
  <c r="N1438" i="3"/>
  <c r="J1438" i="3"/>
  <c r="N1437" i="3"/>
  <c r="J1437" i="3"/>
  <c r="N1436" i="3"/>
  <c r="J1436" i="3"/>
  <c r="N1435" i="3"/>
  <c r="J1435" i="3"/>
  <c r="N1434" i="3"/>
  <c r="J1434" i="3"/>
  <c r="N1433" i="3"/>
  <c r="J1433" i="3"/>
  <c r="N1432" i="3"/>
  <c r="J1432" i="3"/>
  <c r="N1431" i="3"/>
  <c r="J1431" i="3"/>
  <c r="N1430" i="3"/>
  <c r="J1430" i="3"/>
  <c r="N1429" i="3"/>
  <c r="J1429" i="3"/>
  <c r="N1428" i="3"/>
  <c r="J1428" i="3"/>
  <c r="N1427" i="3"/>
  <c r="J1427" i="3"/>
  <c r="N1426" i="3"/>
  <c r="J1426" i="3"/>
  <c r="N1425" i="3"/>
  <c r="J1425" i="3"/>
  <c r="N1424" i="3"/>
  <c r="J1424" i="3"/>
  <c r="N1423" i="3"/>
  <c r="J1423" i="3"/>
  <c r="N1422" i="3"/>
  <c r="J1422" i="3"/>
  <c r="N1421" i="3"/>
  <c r="J1421" i="3"/>
  <c r="N1420" i="3"/>
  <c r="J1420" i="3"/>
  <c r="N1419" i="3"/>
  <c r="J1419" i="3"/>
  <c r="N1418" i="3"/>
  <c r="J1418" i="3"/>
  <c r="N1417" i="3"/>
  <c r="J1417" i="3"/>
  <c r="N1416" i="3"/>
  <c r="J1416" i="3"/>
  <c r="N1415" i="3"/>
  <c r="J1415" i="3"/>
  <c r="N1414" i="3"/>
  <c r="J1414" i="3"/>
  <c r="N1413" i="3"/>
  <c r="J1413" i="3"/>
  <c r="N1412" i="3"/>
  <c r="F20" i="4" s="1"/>
  <c r="J1412" i="3"/>
  <c r="N1411" i="3"/>
  <c r="J1411" i="3"/>
  <c r="N1410" i="3"/>
  <c r="J1410" i="3"/>
  <c r="N1409" i="3"/>
  <c r="J1409" i="3"/>
  <c r="N1408" i="3"/>
  <c r="J1408" i="3"/>
  <c r="N1407" i="3"/>
  <c r="J1407" i="3"/>
  <c r="N1406" i="3"/>
  <c r="J1406" i="3"/>
  <c r="N1405" i="3"/>
  <c r="J1405" i="3"/>
  <c r="N1404" i="3"/>
  <c r="J1404" i="3"/>
  <c r="N1403" i="3"/>
  <c r="J1403" i="3"/>
  <c r="N1402" i="3"/>
  <c r="J1402" i="3"/>
  <c r="N1401" i="3"/>
  <c r="J1401" i="3"/>
  <c r="N1400" i="3"/>
  <c r="J1400" i="3"/>
  <c r="N1399" i="3"/>
  <c r="J1399" i="3"/>
  <c r="N1398" i="3"/>
  <c r="J1398" i="3"/>
  <c r="N1397" i="3"/>
  <c r="J1397" i="3"/>
  <c r="N1396" i="3"/>
  <c r="J1396" i="3"/>
  <c r="N1395" i="3"/>
  <c r="J1395" i="3"/>
  <c r="N1394" i="3"/>
  <c r="J1394" i="3"/>
  <c r="N1393" i="3"/>
  <c r="J1393" i="3"/>
  <c r="N1392" i="3"/>
  <c r="J1392" i="3"/>
  <c r="N1391" i="3"/>
  <c r="J1391" i="3"/>
  <c r="N1390" i="3"/>
  <c r="J1390" i="3"/>
  <c r="N1389" i="3"/>
  <c r="J1389" i="3"/>
  <c r="N1388" i="3"/>
  <c r="J1388" i="3"/>
  <c r="N1387" i="3"/>
  <c r="J1387" i="3"/>
  <c r="N1386" i="3"/>
  <c r="J1386" i="3"/>
  <c r="N1385" i="3"/>
  <c r="J1385" i="3"/>
  <c r="N1384" i="3"/>
  <c r="J1384" i="3"/>
  <c r="N1383" i="3"/>
  <c r="J1383" i="3"/>
  <c r="N1382" i="3"/>
  <c r="J1382" i="3"/>
  <c r="N1381" i="3"/>
  <c r="J1381" i="3"/>
  <c r="N1380" i="3"/>
  <c r="J1380" i="3"/>
  <c r="N1379" i="3"/>
  <c r="J1379" i="3"/>
  <c r="N1378" i="3"/>
  <c r="J1378" i="3"/>
  <c r="N1377" i="3"/>
  <c r="J1377" i="3"/>
  <c r="N1376" i="3"/>
  <c r="J1376" i="3"/>
  <c r="N1375" i="3"/>
  <c r="J1375" i="3"/>
  <c r="N1374" i="3"/>
  <c r="J1374" i="3"/>
  <c r="N1373" i="3"/>
  <c r="J1373" i="3"/>
  <c r="N1372" i="3"/>
  <c r="J1372" i="3"/>
  <c r="N1371" i="3"/>
  <c r="J1371" i="3"/>
  <c r="N1370" i="3"/>
  <c r="J1370" i="3"/>
  <c r="N1369" i="3"/>
  <c r="J1369" i="3"/>
  <c r="N1368" i="3"/>
  <c r="J1368" i="3"/>
  <c r="N1367" i="3"/>
  <c r="J1367" i="3"/>
  <c r="N1366" i="3"/>
  <c r="J1366" i="3"/>
  <c r="N1365" i="3"/>
  <c r="J1365" i="3"/>
  <c r="N1364" i="3"/>
  <c r="J1364" i="3"/>
  <c r="N1363" i="3"/>
  <c r="J1363" i="3"/>
  <c r="N1362" i="3"/>
  <c r="J1362" i="3"/>
  <c r="N1361" i="3"/>
  <c r="J1361" i="3"/>
  <c r="N1360" i="3"/>
  <c r="J1360" i="3"/>
  <c r="N1359" i="3"/>
  <c r="J1359" i="3"/>
  <c r="N1358" i="3"/>
  <c r="J1358" i="3"/>
  <c r="N1357" i="3"/>
  <c r="J1357" i="3"/>
  <c r="N1356" i="3"/>
  <c r="J1356" i="3"/>
  <c r="N1355" i="3"/>
  <c r="J1355" i="3"/>
  <c r="N1354" i="3"/>
  <c r="J1354" i="3"/>
  <c r="N1353" i="3"/>
  <c r="J1353" i="3"/>
  <c r="N1352" i="3"/>
  <c r="J1352" i="3"/>
  <c r="N1351" i="3"/>
  <c r="J1351" i="3"/>
  <c r="N1350" i="3"/>
  <c r="J1350" i="3"/>
  <c r="N1349" i="3"/>
  <c r="J1349" i="3"/>
  <c r="N1348" i="3"/>
  <c r="J1348" i="3"/>
  <c r="N1347" i="3"/>
  <c r="J1347" i="3"/>
  <c r="N1346" i="3"/>
  <c r="J1346" i="3"/>
  <c r="N1345" i="3"/>
  <c r="J1345" i="3"/>
  <c r="N1344" i="3"/>
  <c r="J1344" i="3"/>
  <c r="N1343" i="3"/>
  <c r="J1343" i="3"/>
  <c r="N1342" i="3"/>
  <c r="J1342" i="3"/>
  <c r="N1341" i="3"/>
  <c r="J1341" i="3"/>
  <c r="N1340" i="3"/>
  <c r="J1340" i="3"/>
  <c r="N1339" i="3"/>
  <c r="J1339" i="3"/>
  <c r="N1338" i="3"/>
  <c r="J1338" i="3"/>
  <c r="N1337" i="3"/>
  <c r="J1337" i="3"/>
  <c r="N1336" i="3"/>
  <c r="J1336" i="3"/>
  <c r="N1335" i="3"/>
  <c r="J1335" i="3"/>
  <c r="N1334" i="3"/>
  <c r="J1334" i="3"/>
  <c r="N1333" i="3"/>
  <c r="J1333" i="3"/>
  <c r="N1332" i="3"/>
  <c r="J1332" i="3"/>
  <c r="N1331" i="3"/>
  <c r="J1331" i="3"/>
  <c r="N1330" i="3"/>
  <c r="J1330" i="3"/>
  <c r="N1329" i="3"/>
  <c r="J1329" i="3"/>
  <c r="N1328" i="3"/>
  <c r="J1328" i="3"/>
  <c r="N1327" i="3"/>
  <c r="J1327" i="3"/>
  <c r="N1326" i="3"/>
  <c r="J1326" i="3"/>
  <c r="N1325" i="3"/>
  <c r="J1325" i="3"/>
  <c r="N1324" i="3"/>
  <c r="J1324" i="3"/>
  <c r="N1323" i="3"/>
  <c r="J1323" i="3"/>
  <c r="N1322" i="3"/>
  <c r="J1322" i="3"/>
  <c r="N1321" i="3"/>
  <c r="J1321" i="3"/>
  <c r="N1320" i="3"/>
  <c r="J1320" i="3"/>
  <c r="N1319" i="3"/>
  <c r="J1319" i="3"/>
  <c r="N1318" i="3"/>
  <c r="J1318" i="3"/>
  <c r="N1317" i="3"/>
  <c r="J1317" i="3"/>
  <c r="N1316" i="3"/>
  <c r="J1316" i="3"/>
  <c r="N1315" i="3"/>
  <c r="J1315" i="3"/>
  <c r="N1314" i="3"/>
  <c r="J1314" i="3"/>
  <c r="N1313" i="3"/>
  <c r="J1313" i="3"/>
  <c r="N1312" i="3"/>
  <c r="J1312" i="3"/>
  <c r="N1311" i="3"/>
  <c r="J1311" i="3"/>
  <c r="N1310" i="3"/>
  <c r="J1310" i="3"/>
  <c r="N1309" i="3"/>
  <c r="J1309" i="3"/>
  <c r="N1308" i="3"/>
  <c r="J1308" i="3"/>
  <c r="N1307" i="3"/>
  <c r="J1307" i="3"/>
  <c r="N1306" i="3"/>
  <c r="J1306" i="3"/>
  <c r="N1305" i="3"/>
  <c r="J1305" i="3"/>
  <c r="N1304" i="3"/>
  <c r="J1304" i="3"/>
  <c r="N1303" i="3"/>
  <c r="J1303" i="3"/>
  <c r="N1302" i="3"/>
  <c r="J1302" i="3"/>
  <c r="N1301" i="3"/>
  <c r="J1301" i="3"/>
  <c r="N1300" i="3"/>
  <c r="J1300" i="3"/>
  <c r="N1299" i="3"/>
  <c r="J1299" i="3"/>
  <c r="N1298" i="3"/>
  <c r="J1298" i="3"/>
  <c r="N1297" i="3"/>
  <c r="J1297" i="3"/>
  <c r="N1296" i="3"/>
  <c r="J1296" i="3"/>
  <c r="N1295" i="3"/>
  <c r="J1295" i="3"/>
  <c r="N1294" i="3"/>
  <c r="J1294" i="3"/>
  <c r="N1293" i="3"/>
  <c r="J1293" i="3"/>
  <c r="N1292" i="3"/>
  <c r="J1292" i="3"/>
  <c r="N1291" i="3"/>
  <c r="J1291" i="3"/>
  <c r="N1290" i="3"/>
  <c r="J1290" i="3"/>
  <c r="N1289" i="3"/>
  <c r="J1289" i="3"/>
  <c r="N1288" i="3"/>
  <c r="J1288" i="3"/>
  <c r="N1287" i="3"/>
  <c r="J1287" i="3"/>
  <c r="N1286" i="3"/>
  <c r="J1286" i="3"/>
  <c r="N1285" i="3"/>
  <c r="J1285" i="3"/>
  <c r="N1284" i="3"/>
  <c r="J1284" i="3"/>
  <c r="N1283" i="3"/>
  <c r="J1283" i="3"/>
  <c r="N1282" i="3"/>
  <c r="J1282" i="3"/>
  <c r="N1281" i="3"/>
  <c r="F19" i="4" s="1"/>
  <c r="J1281" i="3"/>
  <c r="N1280" i="3"/>
  <c r="J1280" i="3"/>
  <c r="N1279" i="3"/>
  <c r="J1279" i="3"/>
  <c r="N1278" i="3"/>
  <c r="J1278" i="3"/>
  <c r="N1277" i="3"/>
  <c r="J1277" i="3"/>
  <c r="N1276" i="3"/>
  <c r="J1276" i="3"/>
  <c r="N1275" i="3"/>
  <c r="J1275" i="3"/>
  <c r="N1274" i="3"/>
  <c r="J1274" i="3"/>
  <c r="N1273" i="3"/>
  <c r="J1273" i="3"/>
  <c r="N1272" i="3"/>
  <c r="J1272" i="3"/>
  <c r="N1271" i="3"/>
  <c r="J1271" i="3"/>
  <c r="N1270" i="3"/>
  <c r="J1270" i="3"/>
  <c r="N1269" i="3"/>
  <c r="J1269" i="3"/>
  <c r="N1268" i="3"/>
  <c r="J1268" i="3"/>
  <c r="N1267" i="3"/>
  <c r="J1267" i="3"/>
  <c r="N1266" i="3"/>
  <c r="J1266" i="3"/>
  <c r="N1265" i="3"/>
  <c r="J1265" i="3"/>
  <c r="N1264" i="3"/>
  <c r="J1264" i="3"/>
  <c r="N1263" i="3"/>
  <c r="J1263" i="3"/>
  <c r="N1262" i="3"/>
  <c r="J1262" i="3"/>
  <c r="N1261" i="3"/>
  <c r="J1261" i="3"/>
  <c r="N1260" i="3"/>
  <c r="F18" i="4" s="1"/>
  <c r="H18" i="4" s="1"/>
  <c r="I18" i="4" s="1"/>
  <c r="J1260" i="3"/>
  <c r="N1259" i="3"/>
  <c r="J1259" i="3"/>
  <c r="N1258" i="3"/>
  <c r="J1258" i="3"/>
  <c r="N1257" i="3"/>
  <c r="J1257" i="3"/>
  <c r="N1256" i="3"/>
  <c r="J1256" i="3"/>
  <c r="N1255" i="3"/>
  <c r="J1255" i="3"/>
  <c r="N1254" i="3"/>
  <c r="J1254" i="3"/>
  <c r="N1253" i="3"/>
  <c r="J1253" i="3"/>
  <c r="N1252" i="3"/>
  <c r="J1252" i="3"/>
  <c r="N1251" i="3"/>
  <c r="J1251" i="3"/>
  <c r="N1250" i="3"/>
  <c r="J1250" i="3"/>
  <c r="N1249" i="3"/>
  <c r="J1249" i="3"/>
  <c r="N1248" i="3"/>
  <c r="J1248" i="3"/>
  <c r="N1247" i="3"/>
  <c r="J1247" i="3"/>
  <c r="N1246" i="3"/>
  <c r="J1246" i="3"/>
  <c r="N1245" i="3"/>
  <c r="J1245" i="3"/>
  <c r="N1244" i="3"/>
  <c r="J1244" i="3"/>
  <c r="N1243" i="3"/>
  <c r="J1243" i="3"/>
  <c r="N1242" i="3"/>
  <c r="J1242" i="3"/>
  <c r="N1241" i="3"/>
  <c r="J1241" i="3"/>
  <c r="N1240" i="3"/>
  <c r="J1240" i="3"/>
  <c r="N1239" i="3"/>
  <c r="J1239" i="3"/>
  <c r="N1238" i="3"/>
  <c r="J1238" i="3"/>
  <c r="N1237" i="3"/>
  <c r="J1237" i="3"/>
  <c r="N1236" i="3"/>
  <c r="J1236" i="3"/>
  <c r="N1235" i="3"/>
  <c r="J1235" i="3"/>
  <c r="N1234" i="3"/>
  <c r="J1234" i="3"/>
  <c r="N1233" i="3"/>
  <c r="J1233" i="3"/>
  <c r="N1232" i="3"/>
  <c r="J1232" i="3"/>
  <c r="N1231" i="3"/>
  <c r="J1231" i="3"/>
  <c r="N1230" i="3"/>
  <c r="J1230" i="3"/>
  <c r="N1229" i="3"/>
  <c r="J1229" i="3"/>
  <c r="N1228" i="3"/>
  <c r="J1228" i="3"/>
  <c r="N1227" i="3"/>
  <c r="J1227" i="3"/>
  <c r="N1226" i="3"/>
  <c r="J1226" i="3"/>
  <c r="N1225" i="3"/>
  <c r="J1225" i="3"/>
  <c r="N1224" i="3"/>
  <c r="J1224" i="3"/>
  <c r="N1223" i="3"/>
  <c r="J1223" i="3"/>
  <c r="N1222" i="3"/>
  <c r="J1222" i="3"/>
  <c r="N1221" i="3"/>
  <c r="J1221" i="3"/>
  <c r="N1220" i="3"/>
  <c r="J1220" i="3"/>
  <c r="N1219" i="3"/>
  <c r="J1219" i="3"/>
  <c r="N1218" i="3"/>
  <c r="J1218" i="3"/>
  <c r="N1217" i="3"/>
  <c r="J1217" i="3"/>
  <c r="N1216" i="3"/>
  <c r="F17" i="4" s="1"/>
  <c r="H17" i="4" s="1"/>
  <c r="I17" i="4" s="1"/>
  <c r="J1216" i="3"/>
  <c r="N1215" i="3"/>
  <c r="J1215" i="3"/>
  <c r="N1214" i="3"/>
  <c r="J1214" i="3"/>
  <c r="N1213" i="3"/>
  <c r="J1213" i="3"/>
  <c r="N1212" i="3"/>
  <c r="J1212" i="3"/>
  <c r="N1211" i="3"/>
  <c r="J1211" i="3"/>
  <c r="N1210" i="3"/>
  <c r="J1210" i="3"/>
  <c r="N1209" i="3"/>
  <c r="J1209" i="3"/>
  <c r="N1208" i="3"/>
  <c r="J1208" i="3"/>
  <c r="N1207" i="3"/>
  <c r="J1207" i="3"/>
  <c r="N1206" i="3"/>
  <c r="J1206" i="3"/>
  <c r="N1205" i="3"/>
  <c r="J1205" i="3"/>
  <c r="N1204" i="3"/>
  <c r="J1204" i="3"/>
  <c r="N1203" i="3"/>
  <c r="J1203" i="3"/>
  <c r="N1202" i="3"/>
  <c r="J1202" i="3"/>
  <c r="N1201" i="3"/>
  <c r="J1201" i="3"/>
  <c r="N1200" i="3"/>
  <c r="J1200" i="3"/>
  <c r="N1199" i="3"/>
  <c r="J1199" i="3"/>
  <c r="N1198" i="3"/>
  <c r="J1198" i="3"/>
  <c r="N1197" i="3"/>
  <c r="J1197" i="3"/>
  <c r="N1196" i="3"/>
  <c r="J1196" i="3"/>
  <c r="N1195" i="3"/>
  <c r="F16" i="4" s="1"/>
  <c r="H16" i="4" s="1"/>
  <c r="I16" i="4" s="1"/>
  <c r="J1195" i="3"/>
  <c r="N1194" i="3"/>
  <c r="J1194" i="3"/>
  <c r="N1193" i="3"/>
  <c r="J1193" i="3"/>
  <c r="N1192" i="3"/>
  <c r="J1192" i="3"/>
  <c r="N1191" i="3"/>
  <c r="J1191" i="3"/>
  <c r="N1190" i="3"/>
  <c r="J1190" i="3"/>
  <c r="N1189" i="3"/>
  <c r="J1189" i="3"/>
  <c r="N1188" i="3"/>
  <c r="J1188" i="3"/>
  <c r="N1187" i="3"/>
  <c r="J1187" i="3"/>
  <c r="N1186" i="3"/>
  <c r="J1186" i="3"/>
  <c r="N1185" i="3"/>
  <c r="J1185" i="3"/>
  <c r="N1184" i="3"/>
  <c r="J1184" i="3"/>
  <c r="N1183" i="3"/>
  <c r="J1183" i="3"/>
  <c r="N1182" i="3"/>
  <c r="J1182" i="3"/>
  <c r="N1181" i="3"/>
  <c r="J1181" i="3"/>
  <c r="N1180" i="3"/>
  <c r="J1180" i="3"/>
  <c r="N1179" i="3"/>
  <c r="J1179" i="3"/>
  <c r="N1178" i="3"/>
  <c r="J1178" i="3"/>
  <c r="N1177" i="3"/>
  <c r="J1177" i="3"/>
  <c r="N1176" i="3"/>
  <c r="J1176" i="3"/>
  <c r="N1175" i="3"/>
  <c r="J1175" i="3"/>
  <c r="N1174" i="3"/>
  <c r="J1174" i="3"/>
  <c r="N1173" i="3"/>
  <c r="J1173" i="3"/>
  <c r="N1172" i="3"/>
  <c r="J1172" i="3"/>
  <c r="N1171" i="3"/>
  <c r="J1171" i="3"/>
  <c r="N1170" i="3"/>
  <c r="J1170" i="3"/>
  <c r="N1169" i="3"/>
  <c r="J1169" i="3"/>
  <c r="N1168" i="3"/>
  <c r="J1168" i="3"/>
  <c r="N1167" i="3"/>
  <c r="J1167" i="3"/>
  <c r="N1166" i="3"/>
  <c r="J1166" i="3"/>
  <c r="N1165" i="3"/>
  <c r="J1165" i="3"/>
  <c r="N1164" i="3"/>
  <c r="J1164" i="3"/>
  <c r="N1163" i="3"/>
  <c r="J1163" i="3"/>
  <c r="N1162" i="3"/>
  <c r="J1162" i="3"/>
  <c r="N1161" i="3"/>
  <c r="J1161" i="3"/>
  <c r="N1160" i="3"/>
  <c r="J1160" i="3"/>
  <c r="N1159" i="3"/>
  <c r="J1159" i="3"/>
  <c r="N1158" i="3"/>
  <c r="J1158" i="3"/>
  <c r="N1157" i="3"/>
  <c r="J1157" i="3"/>
  <c r="N1156" i="3"/>
  <c r="J1156" i="3"/>
  <c r="N1155" i="3"/>
  <c r="J1155" i="3"/>
  <c r="N1154" i="3"/>
  <c r="J1154" i="3"/>
  <c r="N1153" i="3"/>
  <c r="J1153" i="3"/>
  <c r="N1152" i="3"/>
  <c r="J1152" i="3"/>
  <c r="N1151" i="3"/>
  <c r="J1151" i="3"/>
  <c r="N1150" i="3"/>
  <c r="J1150" i="3"/>
  <c r="N1149" i="3"/>
  <c r="J1149" i="3"/>
  <c r="N1148" i="3"/>
  <c r="J1148" i="3"/>
  <c r="N1147" i="3"/>
  <c r="J1147" i="3"/>
  <c r="N1146" i="3"/>
  <c r="J1146" i="3"/>
  <c r="N1145" i="3"/>
  <c r="J1145" i="3"/>
  <c r="N1144" i="3"/>
  <c r="J1144" i="3"/>
  <c r="N1143" i="3"/>
  <c r="J1143" i="3"/>
  <c r="N1142" i="3"/>
  <c r="J1142" i="3"/>
  <c r="N1141" i="3"/>
  <c r="J1141" i="3"/>
  <c r="N1140" i="3"/>
  <c r="J1140" i="3"/>
  <c r="N1139" i="3"/>
  <c r="J1139" i="3"/>
  <c r="N1138" i="3"/>
  <c r="J1138" i="3"/>
  <c r="N1137" i="3"/>
  <c r="J1137" i="3"/>
  <c r="N1136" i="3"/>
  <c r="J1136" i="3"/>
  <c r="N1135" i="3"/>
  <c r="J1135" i="3"/>
  <c r="N1134" i="3"/>
  <c r="J1134" i="3"/>
  <c r="N1133" i="3"/>
  <c r="J1133" i="3"/>
  <c r="N1132" i="3"/>
  <c r="J1132" i="3"/>
  <c r="N1131" i="3"/>
  <c r="J1131" i="3"/>
  <c r="N1130" i="3"/>
  <c r="J1130" i="3"/>
  <c r="N1129" i="3"/>
  <c r="J1129" i="3"/>
  <c r="N1128" i="3"/>
  <c r="J1128" i="3"/>
  <c r="N1127" i="3"/>
  <c r="J1127" i="3"/>
  <c r="N1126" i="3"/>
  <c r="J1126" i="3"/>
  <c r="N1125" i="3"/>
  <c r="J1125" i="3"/>
  <c r="N1124" i="3"/>
  <c r="J1124" i="3"/>
  <c r="N1123" i="3"/>
  <c r="J1123" i="3"/>
  <c r="N1122" i="3"/>
  <c r="J1122" i="3"/>
  <c r="N1121" i="3"/>
  <c r="J1121" i="3"/>
  <c r="N1120" i="3"/>
  <c r="J1120" i="3"/>
  <c r="N1119" i="3"/>
  <c r="J1119" i="3"/>
  <c r="N1118" i="3"/>
  <c r="J1118" i="3"/>
  <c r="N1117" i="3"/>
  <c r="J1117" i="3"/>
  <c r="N1116" i="3"/>
  <c r="J1116" i="3"/>
  <c r="N1115" i="3"/>
  <c r="J1115" i="3"/>
  <c r="N1114" i="3"/>
  <c r="J1114" i="3"/>
  <c r="N1113" i="3"/>
  <c r="J1113" i="3"/>
  <c r="N1112" i="3"/>
  <c r="J1112" i="3"/>
  <c r="N1111" i="3"/>
  <c r="J1111" i="3"/>
  <c r="N1110" i="3"/>
  <c r="F15" i="4" s="1"/>
  <c r="H15" i="4" s="1"/>
  <c r="I15" i="4" s="1"/>
  <c r="J1110" i="3"/>
  <c r="N1109" i="3"/>
  <c r="J1109" i="3"/>
  <c r="N1108" i="3"/>
  <c r="J1108" i="3"/>
  <c r="N1107" i="3"/>
  <c r="J1107" i="3"/>
  <c r="N1106" i="3"/>
  <c r="J1106" i="3"/>
  <c r="N1105" i="3"/>
  <c r="J1105" i="3"/>
  <c r="N1104" i="3"/>
  <c r="J1104" i="3"/>
  <c r="N1103" i="3"/>
  <c r="J1103" i="3"/>
  <c r="N1102" i="3"/>
  <c r="J1102" i="3"/>
  <c r="N1101" i="3"/>
  <c r="J1101" i="3"/>
  <c r="N1100" i="3"/>
  <c r="J1100" i="3"/>
  <c r="N1099" i="3"/>
  <c r="J1099" i="3"/>
  <c r="N1098" i="3"/>
  <c r="J1098" i="3"/>
  <c r="N1097" i="3"/>
  <c r="J1097" i="3"/>
  <c r="N1096" i="3"/>
  <c r="J1096" i="3"/>
  <c r="N1095" i="3"/>
  <c r="J1095" i="3"/>
  <c r="N1094" i="3"/>
  <c r="J1094" i="3"/>
  <c r="N1093" i="3"/>
  <c r="J1093" i="3"/>
  <c r="N1092" i="3"/>
  <c r="J1092" i="3"/>
  <c r="N1091" i="3"/>
  <c r="J1091" i="3"/>
  <c r="N1090" i="3"/>
  <c r="J1090" i="3"/>
  <c r="N1089" i="3"/>
  <c r="J1089" i="3"/>
  <c r="N1088" i="3"/>
  <c r="J1088" i="3"/>
  <c r="N1087" i="3"/>
  <c r="J1087" i="3"/>
  <c r="N1086" i="3"/>
  <c r="J1086" i="3"/>
  <c r="N1085" i="3"/>
  <c r="J1085" i="3"/>
  <c r="N1084" i="3"/>
  <c r="J1084" i="3"/>
  <c r="N1083" i="3"/>
  <c r="J1083" i="3"/>
  <c r="N1082" i="3"/>
  <c r="J1082" i="3"/>
  <c r="N1081" i="3"/>
  <c r="J1081" i="3"/>
  <c r="N1080" i="3"/>
  <c r="J1080" i="3"/>
  <c r="N1079" i="3"/>
  <c r="J1079" i="3"/>
  <c r="N1078" i="3"/>
  <c r="J1078" i="3"/>
  <c r="N1077" i="3"/>
  <c r="J1077" i="3"/>
  <c r="N1076" i="3"/>
  <c r="J1076" i="3"/>
  <c r="N1075" i="3"/>
  <c r="J1075" i="3"/>
  <c r="N1074" i="3"/>
  <c r="J1074" i="3"/>
  <c r="N1073" i="3"/>
  <c r="J1073" i="3"/>
  <c r="N1072" i="3"/>
  <c r="J1072" i="3"/>
  <c r="N1071" i="3"/>
  <c r="J1071" i="3"/>
  <c r="N1070" i="3"/>
  <c r="J1070" i="3"/>
  <c r="N1069" i="3"/>
  <c r="J1069" i="3"/>
  <c r="N1068" i="3"/>
  <c r="J1068" i="3"/>
  <c r="N1067" i="3"/>
  <c r="J1067" i="3"/>
  <c r="N1066" i="3"/>
  <c r="J1066" i="3"/>
  <c r="N1065" i="3"/>
  <c r="J1065" i="3"/>
  <c r="N1064" i="3"/>
  <c r="J1064" i="3"/>
  <c r="N1063" i="3"/>
  <c r="J1063" i="3"/>
  <c r="N1062" i="3"/>
  <c r="J1062" i="3"/>
  <c r="N1061" i="3"/>
  <c r="J1061" i="3"/>
  <c r="N1060" i="3"/>
  <c r="J1060" i="3"/>
  <c r="N1059" i="3"/>
  <c r="J1059" i="3"/>
  <c r="N1058" i="3"/>
  <c r="J1058" i="3"/>
  <c r="N1057" i="3"/>
  <c r="J1057" i="3"/>
  <c r="N1056" i="3"/>
  <c r="J1056" i="3"/>
  <c r="N1055" i="3"/>
  <c r="J1055" i="3"/>
  <c r="N1054" i="3"/>
  <c r="J1054" i="3"/>
  <c r="N1053" i="3"/>
  <c r="J1053" i="3"/>
  <c r="N1052" i="3"/>
  <c r="J1052" i="3"/>
  <c r="N1051" i="3"/>
  <c r="J1051" i="3"/>
  <c r="N1050" i="3"/>
  <c r="J1050" i="3"/>
  <c r="N1049" i="3"/>
  <c r="J1049" i="3"/>
  <c r="N1048" i="3"/>
  <c r="J1048" i="3"/>
  <c r="N1047" i="3"/>
  <c r="J1047" i="3"/>
  <c r="N1046" i="3"/>
  <c r="J1046" i="3"/>
  <c r="N1045" i="3"/>
  <c r="J1045" i="3"/>
  <c r="N1044" i="3"/>
  <c r="J1044" i="3"/>
  <c r="N1043" i="3"/>
  <c r="J1043" i="3"/>
  <c r="N1042" i="3"/>
  <c r="J1042" i="3"/>
  <c r="N1041" i="3"/>
  <c r="J1041" i="3"/>
  <c r="N1040" i="3"/>
  <c r="J1040" i="3"/>
  <c r="N1039" i="3"/>
  <c r="J1039" i="3"/>
  <c r="N1038" i="3"/>
  <c r="J1038" i="3"/>
  <c r="N1037" i="3"/>
  <c r="J1037" i="3"/>
  <c r="N1036" i="3"/>
  <c r="J1036" i="3"/>
  <c r="N1035" i="3"/>
  <c r="J1035" i="3"/>
  <c r="N1034" i="3"/>
  <c r="J1034" i="3"/>
  <c r="N1033" i="3"/>
  <c r="J1033" i="3"/>
  <c r="N1032" i="3"/>
  <c r="J1032" i="3"/>
  <c r="N1031" i="3"/>
  <c r="J1031" i="3"/>
  <c r="N1030" i="3"/>
  <c r="J1030" i="3"/>
  <c r="N1029" i="3"/>
  <c r="J1029" i="3"/>
  <c r="N1028" i="3"/>
  <c r="J1028" i="3"/>
  <c r="N1027" i="3"/>
  <c r="J1027" i="3"/>
  <c r="N1026" i="3"/>
  <c r="J1026" i="3"/>
  <c r="N1025" i="3"/>
  <c r="J1025" i="3"/>
  <c r="N1024" i="3"/>
  <c r="J1024" i="3"/>
  <c r="N1023" i="3"/>
  <c r="J1023" i="3"/>
  <c r="N1022" i="3"/>
  <c r="J1022" i="3"/>
  <c r="N1021" i="3"/>
  <c r="J1021" i="3"/>
  <c r="N1020" i="3"/>
  <c r="J1020" i="3"/>
  <c r="N1019" i="3"/>
  <c r="J1019" i="3"/>
  <c r="N1018" i="3"/>
  <c r="J1018" i="3"/>
  <c r="N1017" i="3"/>
  <c r="J1017" i="3"/>
  <c r="N1016" i="3"/>
  <c r="J1016" i="3"/>
  <c r="N1015" i="3"/>
  <c r="J1015" i="3"/>
  <c r="N1014" i="3"/>
  <c r="J1014" i="3"/>
  <c r="N1013" i="3"/>
  <c r="J1013" i="3"/>
  <c r="N1012" i="3"/>
  <c r="J1012" i="3"/>
  <c r="N1011" i="3"/>
  <c r="J1011" i="3"/>
  <c r="N1010" i="3"/>
  <c r="J1010" i="3"/>
  <c r="N1009" i="3"/>
  <c r="F14" i="4" s="1"/>
  <c r="H14" i="4" s="1"/>
  <c r="I14" i="4" s="1"/>
  <c r="J1009" i="3"/>
  <c r="N1008" i="3"/>
  <c r="J1008" i="3"/>
  <c r="N1007" i="3"/>
  <c r="J1007" i="3"/>
  <c r="N1006" i="3"/>
  <c r="J1006" i="3"/>
  <c r="N1005" i="3"/>
  <c r="J1005" i="3"/>
  <c r="N1004" i="3"/>
  <c r="J1004" i="3"/>
  <c r="N1003" i="3"/>
  <c r="J1003" i="3"/>
  <c r="N1002" i="3"/>
  <c r="J1002" i="3"/>
  <c r="N1001" i="3"/>
  <c r="J1001" i="3"/>
  <c r="N1000" i="3"/>
  <c r="J1000" i="3"/>
  <c r="N999" i="3"/>
  <c r="J999" i="3"/>
  <c r="N998" i="3"/>
  <c r="J998" i="3"/>
  <c r="N997" i="3"/>
  <c r="J997" i="3"/>
  <c r="N996" i="3"/>
  <c r="J996" i="3"/>
  <c r="N995" i="3"/>
  <c r="J995" i="3"/>
  <c r="N994" i="3"/>
  <c r="J994" i="3"/>
  <c r="N993" i="3"/>
  <c r="J993" i="3"/>
  <c r="N992" i="3"/>
  <c r="J992" i="3"/>
  <c r="N991" i="3"/>
  <c r="J991" i="3"/>
  <c r="N990" i="3"/>
  <c r="J990" i="3"/>
  <c r="N989" i="3"/>
  <c r="J989" i="3"/>
  <c r="N988" i="3"/>
  <c r="J988" i="3"/>
  <c r="N987" i="3"/>
  <c r="J987" i="3"/>
  <c r="N986" i="3"/>
  <c r="J986" i="3"/>
  <c r="N985" i="3"/>
  <c r="J985" i="3"/>
  <c r="N984" i="3"/>
  <c r="J984" i="3"/>
  <c r="N983" i="3"/>
  <c r="J983" i="3"/>
  <c r="N982" i="3"/>
  <c r="J982" i="3"/>
  <c r="N981" i="3"/>
  <c r="J981" i="3"/>
  <c r="N980" i="3"/>
  <c r="J980" i="3"/>
  <c r="N979" i="3"/>
  <c r="J979" i="3"/>
  <c r="N978" i="3"/>
  <c r="J978" i="3"/>
  <c r="N977" i="3"/>
  <c r="J977" i="3"/>
  <c r="N976" i="3"/>
  <c r="J976" i="3"/>
  <c r="N975" i="3"/>
  <c r="F13" i="4" s="1"/>
  <c r="H13" i="4" s="1"/>
  <c r="I13" i="4" s="1"/>
  <c r="J975" i="3"/>
  <c r="N974" i="3"/>
  <c r="J974" i="3"/>
  <c r="N973" i="3"/>
  <c r="J973" i="3"/>
  <c r="N972" i="3"/>
  <c r="J972" i="3"/>
  <c r="N971" i="3"/>
  <c r="J971" i="3"/>
  <c r="N970" i="3"/>
  <c r="J970" i="3"/>
  <c r="N969" i="3"/>
  <c r="J969" i="3"/>
  <c r="N968" i="3"/>
  <c r="J968" i="3"/>
  <c r="N967" i="3"/>
  <c r="J967" i="3"/>
  <c r="N966" i="3"/>
  <c r="J966" i="3"/>
  <c r="N965" i="3"/>
  <c r="J965" i="3"/>
  <c r="N964" i="3"/>
  <c r="J964" i="3"/>
  <c r="N963" i="3"/>
  <c r="J963" i="3"/>
  <c r="N962" i="3"/>
  <c r="J962" i="3"/>
  <c r="N961" i="3"/>
  <c r="J961" i="3"/>
  <c r="N960" i="3"/>
  <c r="J960" i="3"/>
  <c r="N959" i="3"/>
  <c r="J959" i="3"/>
  <c r="N958" i="3"/>
  <c r="J958" i="3"/>
  <c r="N957" i="3"/>
  <c r="J957" i="3"/>
  <c r="N956" i="3"/>
  <c r="J956" i="3"/>
  <c r="N955" i="3"/>
  <c r="J955" i="3"/>
  <c r="N954" i="3"/>
  <c r="J954" i="3"/>
  <c r="N953" i="3"/>
  <c r="J953" i="3"/>
  <c r="N952" i="3"/>
  <c r="J952" i="3"/>
  <c r="N951" i="3"/>
  <c r="J951" i="3"/>
  <c r="N950" i="3"/>
  <c r="J950" i="3"/>
  <c r="N949" i="3"/>
  <c r="J949" i="3"/>
  <c r="N948" i="3"/>
  <c r="J948" i="3"/>
  <c r="N947" i="3"/>
  <c r="J947" i="3"/>
  <c r="N946" i="3"/>
  <c r="J946" i="3"/>
  <c r="N945" i="3"/>
  <c r="J945" i="3"/>
  <c r="N944" i="3"/>
  <c r="J944" i="3"/>
  <c r="N943" i="3"/>
  <c r="J943" i="3"/>
  <c r="N942" i="3"/>
  <c r="J942" i="3"/>
  <c r="N941" i="3"/>
  <c r="J941" i="3"/>
  <c r="N940" i="3"/>
  <c r="J940" i="3"/>
  <c r="N939" i="3"/>
  <c r="J939" i="3"/>
  <c r="N938" i="3"/>
  <c r="J938" i="3"/>
  <c r="N937" i="3"/>
  <c r="J937" i="3"/>
  <c r="N936" i="3"/>
  <c r="J936" i="3"/>
  <c r="N935" i="3"/>
  <c r="J935" i="3"/>
  <c r="N934" i="3"/>
  <c r="F12" i="4" s="1"/>
  <c r="J934" i="3"/>
  <c r="N933" i="3"/>
  <c r="J933" i="3"/>
  <c r="N932" i="3"/>
  <c r="J932" i="3"/>
  <c r="N931" i="3"/>
  <c r="J931" i="3"/>
  <c r="N930" i="3"/>
  <c r="J930" i="3"/>
  <c r="N929" i="3"/>
  <c r="J929" i="3"/>
  <c r="N928" i="3"/>
  <c r="J928" i="3"/>
  <c r="N927" i="3"/>
  <c r="J927" i="3"/>
  <c r="N926" i="3"/>
  <c r="J926" i="3"/>
  <c r="N925" i="3"/>
  <c r="J925" i="3"/>
  <c r="N924" i="3"/>
  <c r="J924" i="3"/>
  <c r="N923" i="3"/>
  <c r="J923" i="3"/>
  <c r="N922" i="3"/>
  <c r="J922" i="3"/>
  <c r="N921" i="3"/>
  <c r="J921" i="3"/>
  <c r="N920" i="3"/>
  <c r="J920" i="3"/>
  <c r="N919" i="3"/>
  <c r="J919" i="3"/>
  <c r="N918" i="3"/>
  <c r="J918" i="3"/>
  <c r="N917" i="3"/>
  <c r="J917" i="3"/>
  <c r="N916" i="3"/>
  <c r="J916" i="3"/>
  <c r="N915" i="3"/>
  <c r="J915" i="3"/>
  <c r="N914" i="3"/>
  <c r="J914" i="3"/>
  <c r="N913" i="3"/>
  <c r="J913" i="3"/>
  <c r="N912" i="3"/>
  <c r="J912" i="3"/>
  <c r="N911" i="3"/>
  <c r="J911" i="3"/>
  <c r="N910" i="3"/>
  <c r="J910" i="3"/>
  <c r="N909" i="3"/>
  <c r="J909" i="3"/>
  <c r="N908" i="3"/>
  <c r="J908" i="3"/>
  <c r="N907" i="3"/>
  <c r="J907" i="3"/>
  <c r="N906" i="3"/>
  <c r="J906" i="3"/>
  <c r="N905" i="3"/>
  <c r="J905" i="3"/>
  <c r="N904" i="3"/>
  <c r="J904" i="3"/>
  <c r="N903" i="3"/>
  <c r="J903" i="3"/>
  <c r="N902" i="3"/>
  <c r="J902" i="3"/>
  <c r="N901" i="3"/>
  <c r="J901" i="3"/>
  <c r="N900" i="3"/>
  <c r="J900" i="3"/>
  <c r="N899" i="3"/>
  <c r="J899" i="3"/>
  <c r="N898" i="3"/>
  <c r="J898" i="3"/>
  <c r="N897" i="3"/>
  <c r="J897" i="3"/>
  <c r="N896" i="3"/>
  <c r="J896" i="3"/>
  <c r="N895" i="3"/>
  <c r="J895" i="3"/>
  <c r="N894" i="3"/>
  <c r="J894" i="3"/>
  <c r="N893" i="3"/>
  <c r="J893" i="3"/>
  <c r="N892" i="3"/>
  <c r="J892" i="3"/>
  <c r="N891" i="3"/>
  <c r="J891" i="3"/>
  <c r="N890" i="3"/>
  <c r="J890" i="3"/>
  <c r="N889" i="3"/>
  <c r="J889" i="3"/>
  <c r="N888" i="3"/>
  <c r="J888" i="3"/>
  <c r="N887" i="3"/>
  <c r="J887" i="3"/>
  <c r="N886" i="3"/>
  <c r="J886" i="3"/>
  <c r="N885" i="3"/>
  <c r="J885" i="3"/>
  <c r="N884" i="3"/>
  <c r="J884" i="3"/>
  <c r="N883" i="3"/>
  <c r="J883" i="3"/>
  <c r="N882" i="3"/>
  <c r="J882" i="3"/>
  <c r="N881" i="3"/>
  <c r="J881" i="3"/>
  <c r="N880" i="3"/>
  <c r="J880" i="3"/>
  <c r="N879" i="3"/>
  <c r="J879" i="3"/>
  <c r="N878" i="3"/>
  <c r="J878" i="3"/>
  <c r="N877" i="3"/>
  <c r="J877" i="3"/>
  <c r="N876" i="3"/>
  <c r="J876" i="3"/>
  <c r="N875" i="3"/>
  <c r="J875" i="3"/>
  <c r="N874" i="3"/>
  <c r="J874" i="3"/>
  <c r="N873" i="3"/>
  <c r="J873" i="3"/>
  <c r="N872" i="3"/>
  <c r="J872" i="3"/>
  <c r="N871" i="3"/>
  <c r="J871" i="3"/>
  <c r="N870" i="3"/>
  <c r="J870" i="3"/>
  <c r="N869" i="3"/>
  <c r="J869" i="3"/>
  <c r="N868" i="3"/>
  <c r="J868" i="3"/>
  <c r="N867" i="3"/>
  <c r="J867" i="3"/>
  <c r="N866" i="3"/>
  <c r="J866" i="3"/>
  <c r="N865" i="3"/>
  <c r="J865" i="3"/>
  <c r="N864" i="3"/>
  <c r="J864" i="3"/>
  <c r="N863" i="3"/>
  <c r="J863" i="3"/>
  <c r="N862" i="3"/>
  <c r="J862" i="3"/>
  <c r="N861" i="3"/>
  <c r="J861" i="3"/>
  <c r="N860" i="3"/>
  <c r="J860" i="3"/>
  <c r="N859" i="3"/>
  <c r="J859" i="3"/>
  <c r="N858" i="3"/>
  <c r="J858" i="3"/>
  <c r="N857" i="3"/>
  <c r="J857" i="3"/>
  <c r="N856" i="3"/>
  <c r="J856" i="3"/>
  <c r="N855" i="3"/>
  <c r="J855" i="3"/>
  <c r="N854" i="3"/>
  <c r="J854" i="3"/>
  <c r="N853" i="3"/>
  <c r="J853" i="3"/>
  <c r="N852" i="3"/>
  <c r="J852" i="3"/>
  <c r="N851" i="3"/>
  <c r="J851" i="3"/>
  <c r="N850" i="3"/>
  <c r="J850" i="3"/>
  <c r="N849" i="3"/>
  <c r="J849" i="3"/>
  <c r="N848" i="3"/>
  <c r="J848" i="3"/>
  <c r="N847" i="3"/>
  <c r="J847" i="3"/>
  <c r="N846" i="3"/>
  <c r="J846" i="3"/>
  <c r="N845" i="3"/>
  <c r="J845" i="3"/>
  <c r="N844" i="3"/>
  <c r="J844" i="3"/>
  <c r="N843" i="3"/>
  <c r="J843" i="3"/>
  <c r="N842" i="3"/>
  <c r="J842" i="3"/>
  <c r="N841" i="3"/>
  <c r="J841" i="3"/>
  <c r="N840" i="3"/>
  <c r="J840" i="3"/>
  <c r="N839" i="3"/>
  <c r="J839" i="3"/>
  <c r="N838" i="3"/>
  <c r="J838" i="3"/>
  <c r="N837" i="3"/>
  <c r="J837" i="3"/>
  <c r="N836" i="3"/>
  <c r="J836" i="3"/>
  <c r="N835" i="3"/>
  <c r="J835" i="3"/>
  <c r="N834" i="3"/>
  <c r="J834" i="3"/>
  <c r="N833" i="3"/>
  <c r="J833" i="3"/>
  <c r="N832" i="3"/>
  <c r="J832" i="3"/>
  <c r="N831" i="3"/>
  <c r="J831" i="3"/>
  <c r="N830" i="3"/>
  <c r="J830" i="3"/>
  <c r="N829" i="3"/>
  <c r="J829" i="3"/>
  <c r="N828" i="3"/>
  <c r="J828" i="3"/>
  <c r="N827" i="3"/>
  <c r="J827" i="3"/>
  <c r="N826" i="3"/>
  <c r="J826" i="3"/>
  <c r="N825" i="3"/>
  <c r="J825" i="3"/>
  <c r="N824" i="3"/>
  <c r="J824" i="3"/>
  <c r="N823" i="3"/>
  <c r="J823" i="3"/>
  <c r="N822" i="3"/>
  <c r="J822" i="3"/>
  <c r="N821" i="3"/>
  <c r="J821" i="3"/>
  <c r="N820" i="3"/>
  <c r="J820" i="3"/>
  <c r="N819" i="3"/>
  <c r="J819" i="3"/>
  <c r="N818" i="3"/>
  <c r="J818" i="3"/>
  <c r="N817" i="3"/>
  <c r="J817" i="3"/>
  <c r="N816" i="3"/>
  <c r="J816" i="3"/>
  <c r="N815" i="3"/>
  <c r="J815" i="3"/>
  <c r="N814" i="3"/>
  <c r="J814" i="3"/>
  <c r="N813" i="3"/>
  <c r="J813" i="3"/>
  <c r="N812" i="3"/>
  <c r="J812" i="3"/>
  <c r="N811" i="3"/>
  <c r="J811" i="3"/>
  <c r="N810" i="3"/>
  <c r="J810" i="3"/>
  <c r="N809" i="3"/>
  <c r="J809" i="3"/>
  <c r="N808" i="3"/>
  <c r="J808" i="3"/>
  <c r="N807" i="3"/>
  <c r="J807" i="3"/>
  <c r="N806" i="3"/>
  <c r="J806" i="3"/>
  <c r="N805" i="3"/>
  <c r="J805" i="3"/>
  <c r="N804" i="3"/>
  <c r="J804" i="3"/>
  <c r="N803" i="3"/>
  <c r="J803" i="3"/>
  <c r="N802" i="3"/>
  <c r="J802" i="3"/>
  <c r="N801" i="3"/>
  <c r="J801" i="3"/>
  <c r="N800" i="3"/>
  <c r="J800" i="3"/>
  <c r="N799" i="3"/>
  <c r="J799" i="3"/>
  <c r="N798" i="3"/>
  <c r="J798" i="3"/>
  <c r="N797" i="3"/>
  <c r="J797" i="3"/>
  <c r="N796" i="3"/>
  <c r="J796" i="3"/>
  <c r="N795" i="3"/>
  <c r="J795" i="3"/>
  <c r="N794" i="3"/>
  <c r="J794" i="3"/>
  <c r="N793" i="3"/>
  <c r="J793" i="3"/>
  <c r="N792" i="3"/>
  <c r="J792" i="3"/>
  <c r="N791" i="3"/>
  <c r="J791" i="3"/>
  <c r="N790" i="3"/>
  <c r="J790" i="3"/>
  <c r="N789" i="3"/>
  <c r="J789" i="3"/>
  <c r="N788" i="3"/>
  <c r="J788" i="3"/>
  <c r="N787" i="3"/>
  <c r="J787" i="3"/>
  <c r="N786" i="3"/>
  <c r="J786" i="3"/>
  <c r="N785" i="3"/>
  <c r="J785" i="3"/>
  <c r="N784" i="3"/>
  <c r="J784" i="3"/>
  <c r="N783" i="3"/>
  <c r="J783" i="3"/>
  <c r="N782" i="3"/>
  <c r="J782" i="3"/>
  <c r="N781" i="3"/>
  <c r="J781" i="3"/>
  <c r="N780" i="3"/>
  <c r="J780" i="3"/>
  <c r="N779" i="3"/>
  <c r="J779" i="3"/>
  <c r="N778" i="3"/>
  <c r="J778" i="3"/>
  <c r="N777" i="3"/>
  <c r="J777" i="3"/>
  <c r="N776" i="3"/>
  <c r="J776" i="3"/>
  <c r="N775" i="3"/>
  <c r="J775" i="3"/>
  <c r="N774" i="3"/>
  <c r="J774" i="3"/>
  <c r="N773" i="3"/>
  <c r="J773" i="3"/>
  <c r="N772" i="3"/>
  <c r="J772" i="3"/>
  <c r="N771" i="3"/>
  <c r="J771" i="3"/>
  <c r="N770" i="3"/>
  <c r="J770" i="3"/>
  <c r="N769" i="3"/>
  <c r="J769" i="3"/>
  <c r="N768" i="3"/>
  <c r="J768" i="3"/>
  <c r="N767" i="3"/>
  <c r="J767" i="3"/>
  <c r="N766" i="3"/>
  <c r="F11" i="4" s="1"/>
  <c r="J766" i="3"/>
  <c r="N765" i="3"/>
  <c r="J765" i="3"/>
  <c r="N764" i="3"/>
  <c r="J764" i="3"/>
  <c r="N763" i="3"/>
  <c r="J763" i="3"/>
  <c r="N762" i="3"/>
  <c r="J762" i="3"/>
  <c r="N761" i="3"/>
  <c r="J761" i="3"/>
  <c r="N760" i="3"/>
  <c r="J760" i="3"/>
  <c r="N759" i="3"/>
  <c r="J759" i="3"/>
  <c r="N758" i="3"/>
  <c r="J758" i="3"/>
  <c r="N757" i="3"/>
  <c r="J757" i="3"/>
  <c r="N756" i="3"/>
  <c r="J756" i="3"/>
  <c r="N755" i="3"/>
  <c r="J755" i="3"/>
  <c r="N754" i="3"/>
  <c r="J754" i="3"/>
  <c r="N753" i="3"/>
  <c r="J753" i="3"/>
  <c r="N752" i="3"/>
  <c r="J752" i="3"/>
  <c r="N751" i="3"/>
  <c r="J751" i="3"/>
  <c r="N750" i="3"/>
  <c r="J750" i="3"/>
  <c r="N749" i="3"/>
  <c r="J749" i="3"/>
  <c r="N748" i="3"/>
  <c r="J748" i="3"/>
  <c r="N747" i="3"/>
  <c r="J747" i="3"/>
  <c r="N746" i="3"/>
  <c r="J746" i="3"/>
  <c r="N745" i="3"/>
  <c r="J745" i="3"/>
  <c r="N744" i="3"/>
  <c r="J744" i="3"/>
  <c r="N743" i="3"/>
  <c r="J743" i="3"/>
  <c r="N742" i="3"/>
  <c r="J742" i="3"/>
  <c r="N741" i="3"/>
  <c r="J741" i="3"/>
  <c r="N740" i="3"/>
  <c r="J740" i="3"/>
  <c r="N739" i="3"/>
  <c r="J739" i="3"/>
  <c r="N738" i="3"/>
  <c r="J738" i="3"/>
  <c r="N737" i="3"/>
  <c r="J737" i="3"/>
  <c r="N736" i="3"/>
  <c r="J736" i="3"/>
  <c r="N735" i="3"/>
  <c r="J735" i="3"/>
  <c r="N734" i="3"/>
  <c r="J734" i="3"/>
  <c r="N733" i="3"/>
  <c r="J733" i="3"/>
  <c r="N732" i="3"/>
  <c r="J732" i="3"/>
  <c r="N731" i="3"/>
  <c r="J731" i="3"/>
  <c r="N730" i="3"/>
  <c r="J730" i="3"/>
  <c r="N729" i="3"/>
  <c r="J729" i="3"/>
  <c r="N728" i="3"/>
  <c r="J728" i="3"/>
  <c r="N727" i="3"/>
  <c r="J727" i="3"/>
  <c r="N726" i="3"/>
  <c r="J726" i="3"/>
  <c r="N725" i="3"/>
  <c r="J725" i="3"/>
  <c r="N724" i="3"/>
  <c r="J724" i="3"/>
  <c r="N723" i="3"/>
  <c r="J723" i="3"/>
  <c r="N722" i="3"/>
  <c r="J722" i="3"/>
  <c r="N721" i="3"/>
  <c r="J721" i="3"/>
  <c r="N720" i="3"/>
  <c r="J720" i="3"/>
  <c r="N719" i="3"/>
  <c r="J719" i="3"/>
  <c r="N718" i="3"/>
  <c r="J718" i="3"/>
  <c r="N717" i="3"/>
  <c r="J717" i="3"/>
  <c r="N716" i="3"/>
  <c r="J716" i="3"/>
  <c r="N715" i="3"/>
  <c r="J715" i="3"/>
  <c r="N714" i="3"/>
  <c r="J714" i="3"/>
  <c r="N713" i="3"/>
  <c r="J713" i="3"/>
  <c r="N712" i="3"/>
  <c r="J712" i="3"/>
  <c r="N711" i="3"/>
  <c r="J711" i="3"/>
  <c r="N710" i="3"/>
  <c r="J710" i="3"/>
  <c r="N709" i="3"/>
  <c r="J709" i="3"/>
  <c r="N708" i="3"/>
  <c r="J708" i="3"/>
  <c r="N707" i="3"/>
  <c r="J707" i="3"/>
  <c r="N706" i="3"/>
  <c r="J706" i="3"/>
  <c r="N705" i="3"/>
  <c r="J705" i="3"/>
  <c r="N704" i="3"/>
  <c r="J704" i="3"/>
  <c r="N703" i="3"/>
  <c r="J703" i="3"/>
  <c r="N702" i="3"/>
  <c r="J702" i="3"/>
  <c r="N701" i="3"/>
  <c r="J701" i="3"/>
  <c r="N700" i="3"/>
  <c r="J700" i="3"/>
  <c r="N699" i="3"/>
  <c r="J699" i="3"/>
  <c r="N698" i="3"/>
  <c r="J698" i="3"/>
  <c r="N697" i="3"/>
  <c r="J697" i="3"/>
  <c r="N696" i="3"/>
  <c r="J696" i="3"/>
  <c r="N695" i="3"/>
  <c r="J695" i="3"/>
  <c r="N694" i="3"/>
  <c r="J694" i="3"/>
  <c r="N693" i="3"/>
  <c r="J693" i="3"/>
  <c r="N692" i="3"/>
  <c r="J692" i="3"/>
  <c r="N691" i="3"/>
  <c r="J691" i="3"/>
  <c r="N690" i="3"/>
  <c r="J690" i="3"/>
  <c r="N689" i="3"/>
  <c r="J689" i="3"/>
  <c r="N688" i="3"/>
  <c r="J688" i="3"/>
  <c r="N687" i="3"/>
  <c r="J687" i="3"/>
  <c r="N686" i="3"/>
  <c r="J686" i="3"/>
  <c r="N685" i="3"/>
  <c r="J685" i="3"/>
  <c r="N684" i="3"/>
  <c r="J684" i="3"/>
  <c r="N683" i="3"/>
  <c r="J683" i="3"/>
  <c r="N682" i="3"/>
  <c r="J682" i="3"/>
  <c r="N681" i="3"/>
  <c r="J681" i="3"/>
  <c r="N680" i="3"/>
  <c r="J680" i="3"/>
  <c r="N679" i="3"/>
  <c r="J679" i="3"/>
  <c r="N678" i="3"/>
  <c r="J678" i="3"/>
  <c r="N677" i="3"/>
  <c r="J677" i="3"/>
  <c r="N676" i="3"/>
  <c r="J676" i="3"/>
  <c r="N675" i="3"/>
  <c r="J675" i="3"/>
  <c r="N674" i="3"/>
  <c r="J674" i="3"/>
  <c r="N673" i="3"/>
  <c r="J673" i="3"/>
  <c r="N672" i="3"/>
  <c r="J672" i="3"/>
  <c r="N671" i="3"/>
  <c r="J671" i="3"/>
  <c r="N670" i="3"/>
  <c r="J670" i="3"/>
  <c r="N669" i="3"/>
  <c r="J669" i="3"/>
  <c r="N668" i="3"/>
  <c r="J668" i="3"/>
  <c r="N667" i="3"/>
  <c r="J667" i="3"/>
  <c r="N666" i="3"/>
  <c r="J666" i="3"/>
  <c r="N665" i="3"/>
  <c r="J665" i="3"/>
  <c r="N664" i="3"/>
  <c r="J664" i="3"/>
  <c r="N663" i="3"/>
  <c r="J663" i="3"/>
  <c r="N662" i="3"/>
  <c r="J662" i="3"/>
  <c r="N661" i="3"/>
  <c r="J661" i="3"/>
  <c r="N660" i="3"/>
  <c r="J660" i="3"/>
  <c r="N659" i="3"/>
  <c r="J659" i="3"/>
  <c r="N658" i="3"/>
  <c r="J658" i="3"/>
  <c r="N657" i="3"/>
  <c r="J657" i="3"/>
  <c r="N656" i="3"/>
  <c r="J656" i="3"/>
  <c r="N655" i="3"/>
  <c r="J655" i="3"/>
  <c r="N654" i="3"/>
  <c r="J654" i="3"/>
  <c r="N653" i="3"/>
  <c r="J653" i="3"/>
  <c r="N652" i="3"/>
  <c r="J652" i="3"/>
  <c r="N651" i="3"/>
  <c r="J651" i="3"/>
  <c r="N650" i="3"/>
  <c r="J650" i="3"/>
  <c r="N649" i="3"/>
  <c r="J649" i="3"/>
  <c r="N648" i="3"/>
  <c r="J648" i="3"/>
  <c r="N647" i="3"/>
  <c r="J647" i="3"/>
  <c r="N646" i="3"/>
  <c r="J646" i="3"/>
  <c r="N645" i="3"/>
  <c r="J645" i="3"/>
  <c r="N644" i="3"/>
  <c r="J644" i="3"/>
  <c r="N643" i="3"/>
  <c r="J643" i="3"/>
  <c r="N642" i="3"/>
  <c r="J642" i="3"/>
  <c r="N641" i="3"/>
  <c r="J641" i="3"/>
  <c r="N640" i="3"/>
  <c r="J640" i="3"/>
  <c r="N639" i="3"/>
  <c r="J639" i="3"/>
  <c r="N638" i="3"/>
  <c r="J638" i="3"/>
  <c r="N637" i="3"/>
  <c r="J637" i="3"/>
  <c r="N636" i="3"/>
  <c r="J636" i="3"/>
  <c r="N635" i="3"/>
  <c r="J635" i="3"/>
  <c r="N634" i="3"/>
  <c r="J634" i="3"/>
  <c r="N633" i="3"/>
  <c r="J633" i="3"/>
  <c r="N632" i="3"/>
  <c r="J632" i="3"/>
  <c r="N631" i="3"/>
  <c r="J631" i="3"/>
  <c r="N630" i="3"/>
  <c r="J630" i="3"/>
  <c r="N629" i="3"/>
  <c r="J629" i="3"/>
  <c r="N628" i="3"/>
  <c r="J628" i="3"/>
  <c r="N627" i="3"/>
  <c r="J627" i="3"/>
  <c r="N626" i="3"/>
  <c r="J626" i="3"/>
  <c r="N625" i="3"/>
  <c r="J625" i="3"/>
  <c r="N624" i="3"/>
  <c r="J624" i="3"/>
  <c r="N623" i="3"/>
  <c r="J623" i="3"/>
  <c r="N622" i="3"/>
  <c r="J622" i="3"/>
  <c r="N621" i="3"/>
  <c r="J621" i="3"/>
  <c r="N620" i="3"/>
  <c r="J620" i="3"/>
  <c r="N619" i="3"/>
  <c r="J619" i="3"/>
  <c r="N618" i="3"/>
  <c r="J618" i="3"/>
  <c r="N617" i="3"/>
  <c r="J617" i="3"/>
  <c r="N616" i="3"/>
  <c r="J616" i="3"/>
  <c r="N615" i="3"/>
  <c r="J615" i="3"/>
  <c r="N614" i="3"/>
  <c r="J614" i="3"/>
  <c r="N613" i="3"/>
  <c r="J613" i="3"/>
  <c r="N612" i="3"/>
  <c r="J612" i="3"/>
  <c r="N611" i="3"/>
  <c r="J611" i="3"/>
  <c r="N610" i="3"/>
  <c r="J610" i="3"/>
  <c r="N609" i="3"/>
  <c r="J609" i="3"/>
  <c r="N608" i="3"/>
  <c r="J608" i="3"/>
  <c r="N607" i="3"/>
  <c r="J607" i="3"/>
  <c r="N606" i="3"/>
  <c r="J606" i="3"/>
  <c r="N605" i="3"/>
  <c r="J605" i="3"/>
  <c r="N604" i="3"/>
  <c r="J604" i="3"/>
  <c r="N603" i="3"/>
  <c r="J603" i="3"/>
  <c r="N602" i="3"/>
  <c r="J602" i="3"/>
  <c r="N601" i="3"/>
  <c r="J601" i="3"/>
  <c r="N600" i="3"/>
  <c r="J600" i="3"/>
  <c r="N599" i="3"/>
  <c r="J599" i="3"/>
  <c r="N598" i="3"/>
  <c r="J598" i="3"/>
  <c r="N597" i="3"/>
  <c r="J597" i="3"/>
  <c r="N596" i="3"/>
  <c r="J596" i="3"/>
  <c r="N595" i="3"/>
  <c r="J595" i="3"/>
  <c r="N594" i="3"/>
  <c r="J594" i="3"/>
  <c r="N593" i="3"/>
  <c r="J593" i="3"/>
  <c r="N592" i="3"/>
  <c r="J592" i="3"/>
  <c r="N591" i="3"/>
  <c r="J591" i="3"/>
  <c r="N590" i="3"/>
  <c r="J590" i="3"/>
  <c r="N589" i="3"/>
  <c r="J589" i="3"/>
  <c r="N588" i="3"/>
  <c r="J588" i="3"/>
  <c r="N587" i="3"/>
  <c r="J587" i="3"/>
  <c r="N586" i="3"/>
  <c r="J586" i="3"/>
  <c r="N585" i="3"/>
  <c r="J585" i="3"/>
  <c r="N584" i="3"/>
  <c r="J584" i="3"/>
  <c r="N583" i="3"/>
  <c r="J583" i="3"/>
  <c r="N582" i="3"/>
  <c r="J582" i="3"/>
  <c r="N581" i="3"/>
  <c r="J581" i="3"/>
  <c r="N580" i="3"/>
  <c r="J580" i="3"/>
  <c r="N579" i="3"/>
  <c r="J579" i="3"/>
  <c r="N578" i="3"/>
  <c r="J578" i="3"/>
  <c r="N577" i="3"/>
  <c r="J577" i="3"/>
  <c r="N576" i="3"/>
  <c r="J576" i="3"/>
  <c r="N575" i="3"/>
  <c r="J575" i="3"/>
  <c r="N574" i="3"/>
  <c r="J574" i="3"/>
  <c r="N573" i="3"/>
  <c r="J573" i="3"/>
  <c r="N572" i="3"/>
  <c r="J572" i="3"/>
  <c r="N571" i="3"/>
  <c r="J571" i="3"/>
  <c r="N570" i="3"/>
  <c r="J570" i="3"/>
  <c r="N569" i="3"/>
  <c r="J569" i="3"/>
  <c r="N568" i="3"/>
  <c r="J568" i="3"/>
  <c r="N567" i="3"/>
  <c r="J567" i="3"/>
  <c r="N566" i="3"/>
  <c r="J566" i="3"/>
  <c r="N565" i="3"/>
  <c r="J565" i="3"/>
  <c r="N564" i="3"/>
  <c r="J564" i="3"/>
  <c r="N563" i="3"/>
  <c r="J563" i="3"/>
  <c r="N562" i="3"/>
  <c r="J562" i="3"/>
  <c r="N561" i="3"/>
  <c r="J561" i="3"/>
  <c r="N560" i="3"/>
  <c r="J560" i="3"/>
  <c r="N559" i="3"/>
  <c r="J559" i="3"/>
  <c r="N558" i="3"/>
  <c r="J558" i="3"/>
  <c r="N557" i="3"/>
  <c r="J557" i="3"/>
  <c r="N556" i="3"/>
  <c r="J556" i="3"/>
  <c r="N555" i="3"/>
  <c r="J555" i="3"/>
  <c r="N554" i="3"/>
  <c r="J554" i="3"/>
  <c r="N553" i="3"/>
  <c r="J553" i="3"/>
  <c r="N552" i="3"/>
  <c r="J552" i="3"/>
  <c r="N551" i="3"/>
  <c r="J551" i="3"/>
  <c r="N550" i="3"/>
  <c r="J550" i="3"/>
  <c r="N549" i="3"/>
  <c r="J549" i="3"/>
  <c r="N548" i="3"/>
  <c r="J548" i="3"/>
  <c r="N547" i="3"/>
  <c r="J547" i="3"/>
  <c r="N546" i="3"/>
  <c r="J546" i="3"/>
  <c r="N545" i="3"/>
  <c r="J545" i="3"/>
  <c r="N544" i="3"/>
  <c r="J544" i="3"/>
  <c r="N543" i="3"/>
  <c r="J543" i="3"/>
  <c r="N542" i="3"/>
  <c r="J542" i="3"/>
  <c r="N541" i="3"/>
  <c r="J541" i="3"/>
  <c r="N540" i="3"/>
  <c r="J540" i="3"/>
  <c r="N539" i="3"/>
  <c r="J539" i="3"/>
  <c r="N538" i="3"/>
  <c r="J538" i="3"/>
  <c r="N537" i="3"/>
  <c r="J537" i="3"/>
  <c r="N536" i="3"/>
  <c r="J536" i="3"/>
  <c r="N535" i="3"/>
  <c r="J535" i="3"/>
  <c r="N534" i="3"/>
  <c r="J534" i="3"/>
  <c r="N533" i="3"/>
  <c r="J533" i="3"/>
  <c r="N532" i="3"/>
  <c r="J532" i="3"/>
  <c r="N531" i="3"/>
  <c r="J531" i="3"/>
  <c r="N530" i="3"/>
  <c r="J530" i="3"/>
  <c r="N529" i="3"/>
  <c r="J529" i="3"/>
  <c r="N528" i="3"/>
  <c r="J528" i="3"/>
  <c r="N527" i="3"/>
  <c r="J527" i="3"/>
  <c r="N526" i="3"/>
  <c r="J526" i="3"/>
  <c r="N525" i="3"/>
  <c r="J525" i="3"/>
  <c r="N524" i="3"/>
  <c r="J524" i="3"/>
  <c r="N523" i="3"/>
  <c r="J523" i="3"/>
  <c r="N522" i="3"/>
  <c r="J522" i="3"/>
  <c r="N521" i="3"/>
  <c r="J521" i="3"/>
  <c r="N520" i="3"/>
  <c r="J520" i="3"/>
  <c r="N519" i="3"/>
  <c r="J519" i="3"/>
  <c r="N518" i="3"/>
  <c r="J518" i="3"/>
  <c r="N517" i="3"/>
  <c r="J517" i="3"/>
  <c r="N516" i="3"/>
  <c r="J516" i="3"/>
  <c r="N515" i="3"/>
  <c r="J515" i="3"/>
  <c r="N514" i="3"/>
  <c r="J514" i="3"/>
  <c r="N513" i="3"/>
  <c r="J513" i="3"/>
  <c r="N512" i="3"/>
  <c r="J512" i="3"/>
  <c r="N511" i="3"/>
  <c r="J511" i="3"/>
  <c r="N510" i="3"/>
  <c r="J510" i="3"/>
  <c r="N509" i="3"/>
  <c r="J509" i="3"/>
  <c r="N508" i="3"/>
  <c r="J508" i="3"/>
  <c r="N507" i="3"/>
  <c r="J507" i="3"/>
  <c r="N506" i="3"/>
  <c r="J506" i="3"/>
  <c r="N505" i="3"/>
  <c r="J505" i="3"/>
  <c r="N504" i="3"/>
  <c r="J504" i="3"/>
  <c r="N503" i="3"/>
  <c r="J503" i="3"/>
  <c r="N502" i="3"/>
  <c r="J502" i="3"/>
  <c r="N501" i="3"/>
  <c r="J501" i="3"/>
  <c r="N500" i="3"/>
  <c r="J500" i="3"/>
  <c r="N499" i="3"/>
  <c r="J499" i="3"/>
  <c r="N498" i="3"/>
  <c r="J498" i="3"/>
  <c r="N497" i="3"/>
  <c r="J497" i="3"/>
  <c r="N496" i="3"/>
  <c r="J496" i="3"/>
  <c r="N495" i="3"/>
  <c r="J495" i="3"/>
  <c r="N494" i="3"/>
  <c r="J494" i="3"/>
  <c r="N493" i="3"/>
  <c r="J493" i="3"/>
  <c r="N492" i="3"/>
  <c r="J492" i="3"/>
  <c r="N491" i="3"/>
  <c r="J491" i="3"/>
  <c r="N490" i="3"/>
  <c r="J490" i="3"/>
  <c r="N489" i="3"/>
  <c r="J489" i="3"/>
  <c r="N488" i="3"/>
  <c r="J488" i="3"/>
  <c r="N487" i="3"/>
  <c r="J487" i="3"/>
  <c r="N486" i="3"/>
  <c r="J486" i="3"/>
  <c r="N485" i="3"/>
  <c r="J485" i="3"/>
  <c r="N484" i="3"/>
  <c r="J484" i="3"/>
  <c r="N483" i="3"/>
  <c r="J483" i="3"/>
  <c r="N482" i="3"/>
  <c r="J482" i="3"/>
  <c r="N481" i="3"/>
  <c r="J481" i="3"/>
  <c r="N480" i="3"/>
  <c r="J480" i="3"/>
  <c r="N479" i="3"/>
  <c r="J479" i="3"/>
  <c r="N478" i="3"/>
  <c r="J478" i="3"/>
  <c r="N477" i="3"/>
  <c r="J477" i="3"/>
  <c r="N476" i="3"/>
  <c r="J476" i="3"/>
  <c r="N475" i="3"/>
  <c r="J475" i="3"/>
  <c r="N474" i="3"/>
  <c r="J474" i="3"/>
  <c r="N473" i="3"/>
  <c r="J473" i="3"/>
  <c r="N472" i="3"/>
  <c r="J472" i="3"/>
  <c r="N471" i="3"/>
  <c r="J471" i="3"/>
  <c r="N470" i="3"/>
  <c r="J470" i="3"/>
  <c r="N469" i="3"/>
  <c r="J469" i="3"/>
  <c r="N468" i="3"/>
  <c r="J468" i="3"/>
  <c r="N467" i="3"/>
  <c r="J467" i="3"/>
  <c r="N466" i="3"/>
  <c r="J466" i="3"/>
  <c r="N465" i="3"/>
  <c r="J465" i="3"/>
  <c r="N464" i="3"/>
  <c r="J464" i="3"/>
  <c r="N463" i="3"/>
  <c r="J463" i="3"/>
  <c r="N462" i="3"/>
  <c r="J462" i="3"/>
  <c r="N461" i="3"/>
  <c r="J461" i="3"/>
  <c r="N460" i="3"/>
  <c r="J460" i="3"/>
  <c r="N459" i="3"/>
  <c r="J459" i="3"/>
  <c r="N458" i="3"/>
  <c r="J458" i="3"/>
  <c r="N457" i="3"/>
  <c r="J457" i="3"/>
  <c r="N456" i="3"/>
  <c r="J456" i="3"/>
  <c r="N455" i="3"/>
  <c r="J455" i="3"/>
  <c r="N454" i="3"/>
  <c r="J454" i="3"/>
  <c r="N453" i="3"/>
  <c r="J453" i="3"/>
  <c r="N452" i="3"/>
  <c r="J452" i="3"/>
  <c r="N451" i="3"/>
  <c r="J451" i="3"/>
  <c r="N450" i="3"/>
  <c r="J450" i="3"/>
  <c r="N449" i="3"/>
  <c r="J449" i="3"/>
  <c r="N448" i="3"/>
  <c r="J448" i="3"/>
  <c r="N447" i="3"/>
  <c r="J447" i="3"/>
  <c r="N446" i="3"/>
  <c r="J446" i="3"/>
  <c r="N445" i="3"/>
  <c r="J445" i="3"/>
  <c r="N444" i="3"/>
  <c r="J444" i="3"/>
  <c r="N443" i="3"/>
  <c r="J443" i="3"/>
  <c r="N442" i="3"/>
  <c r="J442" i="3"/>
  <c r="N441" i="3"/>
  <c r="J441" i="3"/>
  <c r="N440" i="3"/>
  <c r="J440" i="3"/>
  <c r="N439" i="3"/>
  <c r="J439" i="3"/>
  <c r="N438" i="3"/>
  <c r="J438" i="3"/>
  <c r="N437" i="3"/>
  <c r="J437" i="3"/>
  <c r="N436" i="3"/>
  <c r="J436" i="3"/>
  <c r="N435" i="3"/>
  <c r="J435" i="3"/>
  <c r="N434" i="3"/>
  <c r="J434" i="3"/>
  <c r="N433" i="3"/>
  <c r="J433" i="3"/>
  <c r="N432" i="3"/>
  <c r="J432" i="3"/>
  <c r="N431" i="3"/>
  <c r="J431" i="3"/>
  <c r="N430" i="3"/>
  <c r="J430" i="3"/>
  <c r="N429" i="3"/>
  <c r="J429" i="3"/>
  <c r="N428" i="3"/>
  <c r="J428" i="3"/>
  <c r="N427" i="3"/>
  <c r="J427" i="3"/>
  <c r="N426" i="3"/>
  <c r="J426" i="3"/>
  <c r="N425" i="3"/>
  <c r="J425" i="3"/>
  <c r="N424" i="3"/>
  <c r="J424" i="3"/>
  <c r="N423" i="3"/>
  <c r="J423" i="3"/>
  <c r="N422" i="3"/>
  <c r="J422" i="3"/>
  <c r="N421" i="3"/>
  <c r="J421" i="3"/>
  <c r="N420" i="3"/>
  <c r="J420" i="3"/>
  <c r="N419" i="3"/>
  <c r="J419" i="3"/>
  <c r="N418" i="3"/>
  <c r="J418" i="3"/>
  <c r="N417" i="3"/>
  <c r="J417" i="3"/>
  <c r="N416" i="3"/>
  <c r="J416" i="3"/>
  <c r="N415" i="3"/>
  <c r="J415" i="3"/>
  <c r="N414" i="3"/>
  <c r="J414" i="3"/>
  <c r="N413" i="3"/>
  <c r="J413" i="3"/>
  <c r="N412" i="3"/>
  <c r="J412" i="3"/>
  <c r="N411" i="3"/>
  <c r="J411" i="3"/>
  <c r="N410" i="3"/>
  <c r="J410" i="3"/>
  <c r="N409" i="3"/>
  <c r="J409" i="3"/>
  <c r="N408" i="3"/>
  <c r="J408" i="3"/>
  <c r="N407" i="3"/>
  <c r="J407" i="3"/>
  <c r="N406" i="3"/>
  <c r="J406" i="3"/>
  <c r="N405" i="3"/>
  <c r="J405" i="3"/>
  <c r="N404" i="3"/>
  <c r="J404" i="3"/>
  <c r="N403" i="3"/>
  <c r="J403" i="3"/>
  <c r="N402" i="3"/>
  <c r="J402" i="3"/>
  <c r="N401" i="3"/>
  <c r="J401" i="3"/>
  <c r="N400" i="3"/>
  <c r="J400" i="3"/>
  <c r="N399" i="3"/>
  <c r="J399" i="3"/>
  <c r="N398" i="3"/>
  <c r="J398" i="3"/>
  <c r="N397" i="3"/>
  <c r="J397" i="3"/>
  <c r="N396" i="3"/>
  <c r="J396" i="3"/>
  <c r="N395" i="3"/>
  <c r="J395" i="3"/>
  <c r="N394" i="3"/>
  <c r="J394" i="3"/>
  <c r="N393" i="3"/>
  <c r="J393" i="3"/>
  <c r="N392" i="3"/>
  <c r="J392" i="3"/>
  <c r="N391" i="3"/>
  <c r="J391" i="3"/>
  <c r="N390" i="3"/>
  <c r="J390" i="3"/>
  <c r="N389" i="3"/>
  <c r="J389" i="3"/>
  <c r="N388" i="3"/>
  <c r="J388" i="3"/>
  <c r="N387" i="3"/>
  <c r="J387" i="3"/>
  <c r="N386" i="3"/>
  <c r="J386" i="3"/>
  <c r="N385" i="3"/>
  <c r="J385" i="3"/>
  <c r="N384" i="3"/>
  <c r="J384" i="3"/>
  <c r="N383" i="3"/>
  <c r="J383" i="3"/>
  <c r="N382" i="3"/>
  <c r="J382" i="3"/>
  <c r="N381" i="3"/>
  <c r="J381" i="3"/>
  <c r="N380" i="3"/>
  <c r="J380" i="3"/>
  <c r="N379" i="3"/>
  <c r="J379" i="3"/>
  <c r="N378" i="3"/>
  <c r="J378" i="3"/>
  <c r="N377" i="3"/>
  <c r="J377" i="3"/>
  <c r="N376" i="3"/>
  <c r="J376" i="3"/>
  <c r="N375" i="3"/>
  <c r="J375" i="3"/>
  <c r="N374" i="3"/>
  <c r="J374" i="3"/>
  <c r="N373" i="3"/>
  <c r="J373" i="3"/>
  <c r="N372" i="3"/>
  <c r="J372" i="3"/>
  <c r="N371" i="3"/>
  <c r="J371" i="3"/>
  <c r="N370" i="3"/>
  <c r="J370" i="3"/>
  <c r="N369" i="3"/>
  <c r="J369" i="3"/>
  <c r="N368" i="3"/>
  <c r="J368" i="3"/>
  <c r="N367" i="3"/>
  <c r="J367" i="3"/>
  <c r="N366" i="3"/>
  <c r="J366" i="3"/>
  <c r="N365" i="3"/>
  <c r="J365" i="3"/>
  <c r="N364" i="3"/>
  <c r="J364" i="3"/>
  <c r="N363" i="3"/>
  <c r="J363" i="3"/>
  <c r="N362" i="3"/>
  <c r="J362" i="3"/>
  <c r="N361" i="3"/>
  <c r="J361" i="3"/>
  <c r="N360" i="3"/>
  <c r="J360" i="3"/>
  <c r="N359" i="3"/>
  <c r="J359" i="3"/>
  <c r="N358" i="3"/>
  <c r="J358" i="3"/>
  <c r="N357" i="3"/>
  <c r="J357" i="3"/>
  <c r="N356" i="3"/>
  <c r="J356" i="3"/>
  <c r="N355" i="3"/>
  <c r="J355" i="3"/>
  <c r="N354" i="3"/>
  <c r="J354" i="3"/>
  <c r="N353" i="3"/>
  <c r="J353" i="3"/>
  <c r="N352" i="3"/>
  <c r="J352" i="3"/>
  <c r="N351" i="3"/>
  <c r="J351" i="3"/>
  <c r="N350" i="3"/>
  <c r="J350" i="3"/>
  <c r="N349" i="3"/>
  <c r="J349" i="3"/>
  <c r="N348" i="3"/>
  <c r="J348" i="3"/>
  <c r="N347" i="3"/>
  <c r="J347" i="3"/>
  <c r="N346" i="3"/>
  <c r="J346" i="3"/>
  <c r="N345" i="3"/>
  <c r="J345" i="3"/>
  <c r="N344" i="3"/>
  <c r="J344" i="3"/>
  <c r="N343" i="3"/>
  <c r="J343" i="3"/>
  <c r="N342" i="3"/>
  <c r="J342" i="3"/>
  <c r="N341" i="3"/>
  <c r="J341" i="3"/>
  <c r="N340" i="3"/>
  <c r="J340" i="3"/>
  <c r="N339" i="3"/>
  <c r="J339" i="3"/>
  <c r="N338" i="3"/>
  <c r="J338" i="3"/>
  <c r="N337" i="3"/>
  <c r="J337" i="3"/>
  <c r="N336" i="3"/>
  <c r="J336" i="3"/>
  <c r="N335" i="3"/>
  <c r="J335" i="3"/>
  <c r="N334" i="3"/>
  <c r="J334" i="3"/>
  <c r="N333" i="3"/>
  <c r="J333" i="3"/>
  <c r="N332" i="3"/>
  <c r="J332" i="3"/>
  <c r="N331" i="3"/>
  <c r="J331" i="3"/>
  <c r="N330" i="3"/>
  <c r="J330" i="3"/>
  <c r="N329" i="3"/>
  <c r="J329" i="3"/>
  <c r="N328" i="3"/>
  <c r="J328" i="3"/>
  <c r="N327" i="3"/>
  <c r="J327" i="3"/>
  <c r="N326" i="3"/>
  <c r="J326" i="3"/>
  <c r="N325" i="3"/>
  <c r="J325" i="3"/>
  <c r="N324" i="3"/>
  <c r="J324" i="3"/>
  <c r="N323" i="3"/>
  <c r="J323" i="3"/>
  <c r="N322" i="3"/>
  <c r="J322" i="3"/>
  <c r="N321" i="3"/>
  <c r="J321" i="3"/>
  <c r="N320" i="3"/>
  <c r="J320" i="3"/>
  <c r="N319" i="3"/>
  <c r="J319" i="3"/>
  <c r="N318" i="3"/>
  <c r="J318" i="3"/>
  <c r="N317" i="3"/>
  <c r="J317" i="3"/>
  <c r="N316" i="3"/>
  <c r="J316" i="3"/>
  <c r="N315" i="3"/>
  <c r="J315" i="3"/>
  <c r="N314" i="3"/>
  <c r="J314" i="3"/>
  <c r="N313" i="3"/>
  <c r="J313" i="3"/>
  <c r="N312" i="3"/>
  <c r="J312" i="3"/>
  <c r="N311" i="3"/>
  <c r="J311" i="3"/>
  <c r="N310" i="3"/>
  <c r="J310" i="3"/>
  <c r="N309" i="3"/>
  <c r="J309" i="3"/>
  <c r="N308" i="3"/>
  <c r="J308" i="3"/>
  <c r="N307" i="3"/>
  <c r="J307" i="3"/>
  <c r="N306" i="3"/>
  <c r="J306" i="3"/>
  <c r="N305" i="3"/>
  <c r="J305" i="3"/>
  <c r="N304" i="3"/>
  <c r="J304" i="3"/>
  <c r="N303" i="3"/>
  <c r="J303" i="3"/>
  <c r="N302" i="3"/>
  <c r="J302" i="3"/>
  <c r="N301" i="3"/>
  <c r="J301" i="3"/>
  <c r="N300" i="3"/>
  <c r="J300" i="3"/>
  <c r="N299" i="3"/>
  <c r="J299" i="3"/>
  <c r="N298" i="3"/>
  <c r="J298" i="3"/>
  <c r="N297" i="3"/>
  <c r="J297" i="3"/>
  <c r="N296" i="3"/>
  <c r="J296" i="3"/>
  <c r="N295" i="3"/>
  <c r="J295" i="3"/>
  <c r="N294" i="3"/>
  <c r="J294" i="3"/>
  <c r="N293" i="3"/>
  <c r="J293" i="3"/>
  <c r="N292" i="3"/>
  <c r="J292" i="3"/>
  <c r="N291" i="3"/>
  <c r="J291" i="3"/>
  <c r="N290" i="3"/>
  <c r="J290" i="3"/>
  <c r="N289" i="3"/>
  <c r="J289" i="3"/>
  <c r="N288" i="3"/>
  <c r="J288" i="3"/>
  <c r="N287" i="3"/>
  <c r="J287" i="3"/>
  <c r="N286" i="3"/>
  <c r="J286" i="3"/>
  <c r="N285" i="3"/>
  <c r="J285" i="3"/>
  <c r="N284" i="3"/>
  <c r="J284" i="3"/>
  <c r="N283" i="3"/>
  <c r="J283" i="3"/>
  <c r="N282" i="3"/>
  <c r="J282" i="3"/>
  <c r="N281" i="3"/>
  <c r="J281" i="3"/>
  <c r="N280" i="3"/>
  <c r="J280" i="3"/>
  <c r="N279" i="3"/>
  <c r="J279" i="3"/>
  <c r="N278" i="3"/>
  <c r="J278" i="3"/>
  <c r="N277" i="3"/>
  <c r="J277" i="3"/>
  <c r="N276" i="3"/>
  <c r="J276" i="3"/>
  <c r="N275" i="3"/>
  <c r="J275" i="3"/>
  <c r="N274" i="3"/>
  <c r="J274" i="3"/>
  <c r="N273" i="3"/>
  <c r="J273" i="3"/>
  <c r="N272" i="3"/>
  <c r="J272" i="3"/>
  <c r="N271" i="3"/>
  <c r="J271" i="3"/>
  <c r="N270" i="3"/>
  <c r="J270" i="3"/>
  <c r="N269" i="3"/>
  <c r="J269" i="3"/>
  <c r="N268" i="3"/>
  <c r="J268" i="3"/>
  <c r="N267" i="3"/>
  <c r="J267" i="3"/>
  <c r="N266" i="3"/>
  <c r="J266" i="3"/>
  <c r="N265" i="3"/>
  <c r="J265" i="3"/>
  <c r="N264" i="3"/>
  <c r="J264" i="3"/>
  <c r="N263" i="3"/>
  <c r="J263" i="3"/>
  <c r="N262" i="3"/>
  <c r="J262" i="3"/>
  <c r="N261" i="3"/>
  <c r="J261" i="3"/>
  <c r="N260" i="3"/>
  <c r="J260" i="3"/>
  <c r="N259" i="3"/>
  <c r="J259" i="3"/>
  <c r="N258" i="3"/>
  <c r="J258" i="3"/>
  <c r="N257" i="3"/>
  <c r="J257" i="3"/>
  <c r="N256" i="3"/>
  <c r="J256" i="3"/>
  <c r="N255" i="3"/>
  <c r="J255" i="3"/>
  <c r="N254" i="3"/>
  <c r="J254" i="3"/>
  <c r="N253" i="3"/>
  <c r="J253" i="3"/>
  <c r="N252" i="3"/>
  <c r="J252" i="3"/>
  <c r="N251" i="3"/>
  <c r="J251" i="3"/>
  <c r="N250" i="3"/>
  <c r="J250" i="3"/>
  <c r="N249" i="3"/>
  <c r="J249" i="3"/>
  <c r="N248" i="3"/>
  <c r="J248" i="3"/>
  <c r="N247" i="3"/>
  <c r="J247" i="3"/>
  <c r="N246" i="3"/>
  <c r="J246" i="3"/>
  <c r="N245" i="3"/>
  <c r="J245" i="3"/>
  <c r="N244" i="3"/>
  <c r="J244" i="3"/>
  <c r="N243" i="3"/>
  <c r="J243" i="3"/>
  <c r="N242" i="3"/>
  <c r="J242" i="3"/>
  <c r="N241" i="3"/>
  <c r="J241" i="3"/>
  <c r="N240" i="3"/>
  <c r="J240" i="3"/>
  <c r="N239" i="3"/>
  <c r="J239" i="3"/>
  <c r="N238" i="3"/>
  <c r="J238" i="3"/>
  <c r="N237" i="3"/>
  <c r="J237" i="3"/>
  <c r="N236" i="3"/>
  <c r="J236" i="3"/>
  <c r="N235" i="3"/>
  <c r="J235" i="3"/>
  <c r="N234" i="3"/>
  <c r="J234" i="3"/>
  <c r="N233" i="3"/>
  <c r="J233" i="3"/>
  <c r="N232" i="3"/>
  <c r="J232" i="3"/>
  <c r="N231" i="3"/>
  <c r="J231" i="3"/>
  <c r="N230" i="3"/>
  <c r="J230" i="3"/>
  <c r="N229" i="3"/>
  <c r="J229" i="3"/>
  <c r="N228" i="3"/>
  <c r="J228" i="3"/>
  <c r="N227" i="3"/>
  <c r="J227" i="3"/>
  <c r="N226" i="3"/>
  <c r="J226" i="3"/>
  <c r="N225" i="3"/>
  <c r="J225" i="3"/>
  <c r="N224" i="3"/>
  <c r="J224" i="3"/>
  <c r="N223" i="3"/>
  <c r="J223" i="3"/>
  <c r="N222" i="3"/>
  <c r="J222" i="3"/>
  <c r="N221" i="3"/>
  <c r="J221" i="3"/>
  <c r="N220" i="3"/>
  <c r="J220" i="3"/>
  <c r="N219" i="3"/>
  <c r="J219" i="3"/>
  <c r="N218" i="3"/>
  <c r="J218" i="3"/>
  <c r="N217" i="3"/>
  <c r="J217" i="3"/>
  <c r="N216" i="3"/>
  <c r="J216" i="3"/>
  <c r="N215" i="3"/>
  <c r="J215" i="3"/>
  <c r="N214" i="3"/>
  <c r="J214" i="3"/>
  <c r="N213" i="3"/>
  <c r="J213" i="3"/>
  <c r="N212" i="3"/>
  <c r="J212" i="3"/>
  <c r="N211" i="3"/>
  <c r="J211" i="3"/>
  <c r="N210" i="3"/>
  <c r="J210" i="3"/>
  <c r="N209" i="3"/>
  <c r="J209" i="3"/>
  <c r="N208" i="3"/>
  <c r="J208" i="3"/>
  <c r="N207" i="3"/>
  <c r="J207" i="3"/>
  <c r="N206" i="3"/>
  <c r="J206" i="3"/>
  <c r="N205" i="3"/>
  <c r="J205" i="3"/>
  <c r="N204" i="3"/>
  <c r="J204" i="3"/>
  <c r="N203" i="3"/>
  <c r="J203" i="3"/>
  <c r="N202" i="3"/>
  <c r="J202" i="3"/>
  <c r="N201" i="3"/>
  <c r="J201" i="3"/>
  <c r="N200" i="3"/>
  <c r="J200" i="3"/>
  <c r="N199" i="3"/>
  <c r="J199" i="3"/>
  <c r="N198" i="3"/>
  <c r="J198" i="3"/>
  <c r="N197" i="3"/>
  <c r="J197" i="3"/>
  <c r="N196" i="3"/>
  <c r="J196" i="3"/>
  <c r="N195" i="3"/>
  <c r="J195" i="3"/>
  <c r="N194" i="3"/>
  <c r="J194" i="3"/>
  <c r="N193" i="3"/>
  <c r="J193" i="3"/>
  <c r="N192" i="3"/>
  <c r="J192" i="3"/>
  <c r="N191" i="3"/>
  <c r="J191" i="3"/>
  <c r="N190" i="3"/>
  <c r="J190" i="3"/>
  <c r="N189" i="3"/>
  <c r="J189" i="3"/>
  <c r="N188" i="3"/>
  <c r="J188" i="3"/>
  <c r="N187" i="3"/>
  <c r="J187" i="3"/>
  <c r="N186" i="3"/>
  <c r="J186" i="3"/>
  <c r="N185" i="3"/>
  <c r="J185" i="3"/>
  <c r="N184" i="3"/>
  <c r="J184" i="3"/>
  <c r="N183" i="3"/>
  <c r="J183" i="3"/>
  <c r="N182" i="3"/>
  <c r="J182" i="3"/>
  <c r="N181" i="3"/>
  <c r="J181" i="3"/>
  <c r="N180" i="3"/>
  <c r="J180" i="3"/>
  <c r="N179" i="3"/>
  <c r="J179" i="3"/>
  <c r="N178" i="3"/>
  <c r="J178" i="3"/>
  <c r="N177" i="3"/>
  <c r="J177" i="3"/>
  <c r="N176" i="3"/>
  <c r="J176" i="3"/>
  <c r="N175" i="3"/>
  <c r="J175" i="3"/>
  <c r="N174" i="3"/>
  <c r="J174" i="3"/>
  <c r="N173" i="3"/>
  <c r="J173" i="3"/>
  <c r="N172" i="3"/>
  <c r="J172" i="3"/>
  <c r="N171" i="3"/>
  <c r="J171" i="3"/>
  <c r="N170" i="3"/>
  <c r="J170" i="3"/>
  <c r="N169" i="3"/>
  <c r="J169" i="3"/>
  <c r="N168" i="3"/>
  <c r="J168" i="3"/>
  <c r="N167" i="3"/>
  <c r="J167" i="3"/>
  <c r="N166" i="3"/>
  <c r="J166" i="3"/>
  <c r="N165" i="3"/>
  <c r="J165" i="3"/>
  <c r="N164" i="3"/>
  <c r="J164" i="3"/>
  <c r="N163" i="3"/>
  <c r="J163" i="3"/>
  <c r="N162" i="3"/>
  <c r="J162" i="3"/>
  <c r="N161" i="3"/>
  <c r="J161" i="3"/>
  <c r="N160" i="3"/>
  <c r="J160" i="3"/>
  <c r="N159" i="3"/>
  <c r="J159" i="3"/>
  <c r="N158" i="3"/>
  <c r="J158" i="3"/>
  <c r="N157" i="3"/>
  <c r="F10" i="4" s="1"/>
  <c r="H10" i="4" s="1"/>
  <c r="I10" i="4" s="1"/>
  <c r="J157" i="3"/>
  <c r="N156" i="3"/>
  <c r="J156" i="3"/>
  <c r="N155" i="3"/>
  <c r="J155" i="3"/>
  <c r="N154" i="3"/>
  <c r="J154" i="3"/>
  <c r="N153" i="3"/>
  <c r="J153" i="3"/>
  <c r="N152" i="3"/>
  <c r="J152" i="3"/>
  <c r="N151" i="3"/>
  <c r="J151" i="3"/>
  <c r="N150" i="3"/>
  <c r="J150" i="3"/>
  <c r="N149" i="3"/>
  <c r="J149" i="3"/>
  <c r="N148" i="3"/>
  <c r="J148" i="3"/>
  <c r="N147" i="3"/>
  <c r="J147" i="3"/>
  <c r="N146" i="3"/>
  <c r="J146" i="3"/>
  <c r="N145" i="3"/>
  <c r="J145" i="3"/>
  <c r="N144" i="3"/>
  <c r="J144" i="3"/>
  <c r="N143" i="3"/>
  <c r="J143" i="3"/>
  <c r="N142" i="3"/>
  <c r="J142" i="3"/>
  <c r="N141" i="3"/>
  <c r="J141" i="3"/>
  <c r="N140" i="3"/>
  <c r="J140" i="3"/>
  <c r="N139" i="3"/>
  <c r="J139" i="3"/>
  <c r="N138" i="3"/>
  <c r="J138" i="3"/>
  <c r="N137" i="3"/>
  <c r="J137" i="3"/>
  <c r="N136" i="3"/>
  <c r="J136" i="3"/>
  <c r="N135" i="3"/>
  <c r="J135" i="3"/>
  <c r="N134" i="3"/>
  <c r="J134" i="3"/>
  <c r="N133" i="3"/>
  <c r="J133" i="3"/>
  <c r="N132" i="3"/>
  <c r="J132" i="3"/>
  <c r="N131" i="3"/>
  <c r="J131" i="3"/>
  <c r="N130" i="3"/>
  <c r="J130" i="3"/>
  <c r="N129" i="3"/>
  <c r="J129" i="3"/>
  <c r="N128" i="3"/>
  <c r="J128" i="3"/>
  <c r="N127" i="3"/>
  <c r="J127" i="3"/>
  <c r="N126" i="3"/>
  <c r="J126" i="3"/>
  <c r="N125" i="3"/>
  <c r="J125" i="3"/>
  <c r="N124" i="3"/>
  <c r="J124" i="3"/>
  <c r="N123" i="3"/>
  <c r="J123" i="3"/>
  <c r="N122" i="3"/>
  <c r="J122" i="3"/>
  <c r="N121" i="3"/>
  <c r="J121" i="3"/>
  <c r="N120" i="3"/>
  <c r="J120" i="3"/>
  <c r="N119" i="3"/>
  <c r="J119" i="3"/>
  <c r="N118" i="3"/>
  <c r="J118" i="3"/>
  <c r="N117" i="3"/>
  <c r="J117" i="3"/>
  <c r="N116" i="3"/>
  <c r="J116" i="3"/>
  <c r="N115" i="3"/>
  <c r="J115" i="3"/>
  <c r="N114" i="3"/>
  <c r="J114" i="3"/>
  <c r="N113" i="3"/>
  <c r="J113" i="3"/>
  <c r="N112" i="3"/>
  <c r="J112" i="3"/>
  <c r="N111" i="3"/>
  <c r="J111" i="3"/>
  <c r="N110" i="3"/>
  <c r="J110" i="3"/>
  <c r="N109" i="3"/>
  <c r="J109" i="3"/>
  <c r="N108" i="3"/>
  <c r="J108" i="3"/>
  <c r="N107" i="3"/>
  <c r="J107" i="3"/>
  <c r="N106" i="3"/>
  <c r="J106" i="3"/>
  <c r="N105" i="3"/>
  <c r="J105" i="3"/>
  <c r="N104" i="3"/>
  <c r="J104" i="3"/>
  <c r="N103" i="3"/>
  <c r="J103" i="3"/>
  <c r="N102" i="3"/>
  <c r="J102" i="3"/>
  <c r="N101" i="3"/>
  <c r="J101" i="3"/>
  <c r="N100" i="3"/>
  <c r="J100" i="3"/>
  <c r="N99" i="3"/>
  <c r="J99" i="3"/>
  <c r="N98" i="3"/>
  <c r="J98" i="3"/>
  <c r="N97" i="3"/>
  <c r="J97" i="3"/>
  <c r="N96" i="3"/>
  <c r="J96" i="3"/>
  <c r="N95" i="3"/>
  <c r="J95" i="3"/>
  <c r="N94" i="3"/>
  <c r="J94" i="3"/>
  <c r="N93" i="3"/>
  <c r="J93" i="3"/>
  <c r="N92" i="3"/>
  <c r="J92" i="3"/>
  <c r="N91" i="3"/>
  <c r="J91" i="3"/>
  <c r="N90" i="3"/>
  <c r="J90" i="3"/>
  <c r="N89" i="3"/>
  <c r="J89" i="3"/>
  <c r="N88" i="3"/>
  <c r="J88" i="3"/>
  <c r="N87" i="3"/>
  <c r="J87" i="3"/>
  <c r="N86" i="3"/>
  <c r="J86" i="3"/>
  <c r="N85" i="3"/>
  <c r="J85" i="3"/>
  <c r="N84" i="3"/>
  <c r="J84" i="3"/>
  <c r="N83" i="3"/>
  <c r="J83" i="3"/>
  <c r="N82" i="3"/>
  <c r="J82" i="3"/>
  <c r="N81" i="3"/>
  <c r="J81" i="3"/>
  <c r="N80" i="3"/>
  <c r="J80" i="3"/>
  <c r="N79" i="3"/>
  <c r="J79" i="3"/>
  <c r="N78" i="3"/>
  <c r="J78" i="3"/>
  <c r="N77" i="3"/>
  <c r="J77" i="3"/>
  <c r="N76" i="3"/>
  <c r="J76" i="3"/>
  <c r="N75" i="3"/>
  <c r="J75" i="3"/>
  <c r="N74" i="3"/>
  <c r="J74" i="3"/>
  <c r="N73" i="3"/>
  <c r="J73" i="3"/>
  <c r="N72" i="3"/>
  <c r="J72" i="3"/>
  <c r="N71" i="3"/>
  <c r="J71" i="3"/>
  <c r="N70" i="3"/>
  <c r="J70" i="3"/>
  <c r="N69" i="3"/>
  <c r="J69" i="3"/>
  <c r="N68" i="3"/>
  <c r="J68" i="3"/>
  <c r="N67" i="3"/>
  <c r="J67" i="3"/>
  <c r="N66" i="3"/>
  <c r="J66" i="3"/>
  <c r="N65" i="3"/>
  <c r="J65" i="3"/>
  <c r="N64" i="3"/>
  <c r="J64" i="3"/>
  <c r="N63" i="3"/>
  <c r="J63" i="3"/>
  <c r="N62" i="3"/>
  <c r="J62" i="3"/>
  <c r="N61" i="3"/>
  <c r="J61" i="3"/>
  <c r="N60" i="3"/>
  <c r="J60" i="3"/>
  <c r="N59" i="3"/>
  <c r="J59" i="3"/>
  <c r="N58" i="3"/>
  <c r="J58" i="3"/>
  <c r="N57" i="3"/>
  <c r="J57" i="3"/>
  <c r="N56" i="3"/>
  <c r="J56" i="3"/>
  <c r="N55" i="3"/>
  <c r="J55" i="3"/>
  <c r="N54" i="3"/>
  <c r="J54" i="3"/>
  <c r="N53" i="3"/>
  <c r="J53" i="3"/>
  <c r="N52" i="3"/>
  <c r="J52" i="3"/>
  <c r="N51" i="3"/>
  <c r="J51" i="3"/>
  <c r="N50" i="3"/>
  <c r="J50" i="3"/>
  <c r="N49" i="3"/>
  <c r="J49" i="3"/>
  <c r="N48" i="3"/>
  <c r="J48" i="3"/>
  <c r="N47" i="3"/>
  <c r="J47" i="3"/>
  <c r="N46" i="3"/>
  <c r="J46" i="3"/>
  <c r="N45" i="3"/>
  <c r="J45" i="3"/>
  <c r="N44" i="3"/>
  <c r="J44" i="3"/>
  <c r="N43" i="3"/>
  <c r="J43" i="3"/>
  <c r="N42" i="3"/>
  <c r="J42" i="3"/>
  <c r="N41" i="3"/>
  <c r="F9" i="4" s="1"/>
  <c r="H9" i="4" s="1"/>
  <c r="I9" i="4" s="1"/>
  <c r="J41" i="3"/>
  <c r="N40" i="3"/>
  <c r="J40" i="3"/>
  <c r="N39" i="3"/>
  <c r="J39" i="3"/>
  <c r="N38" i="3"/>
  <c r="J38" i="3"/>
  <c r="N37" i="3"/>
  <c r="J37" i="3"/>
  <c r="N36" i="3"/>
  <c r="J36" i="3"/>
  <c r="N35" i="3"/>
  <c r="J35" i="3"/>
  <c r="N34" i="3"/>
  <c r="J34" i="3"/>
  <c r="N33" i="3"/>
  <c r="J33" i="3"/>
  <c r="N32" i="3"/>
  <c r="J32" i="3"/>
  <c r="N31" i="3"/>
  <c r="J31" i="3"/>
  <c r="N30" i="3"/>
  <c r="J30" i="3"/>
  <c r="N29" i="3"/>
  <c r="J29" i="3"/>
  <c r="N28" i="3"/>
  <c r="J28" i="3"/>
  <c r="N27" i="3"/>
  <c r="J27" i="3"/>
  <c r="N26" i="3"/>
  <c r="J26" i="3"/>
  <c r="N25" i="3"/>
  <c r="J25" i="3"/>
  <c r="N24" i="3"/>
  <c r="J24" i="3"/>
  <c r="N23" i="3"/>
  <c r="J23" i="3"/>
  <c r="N22" i="3"/>
  <c r="J22" i="3"/>
  <c r="N21" i="3"/>
  <c r="J21" i="3"/>
  <c r="N20" i="3"/>
  <c r="J20" i="3"/>
  <c r="N19" i="3"/>
  <c r="J19" i="3"/>
  <c r="N18" i="3"/>
  <c r="J18" i="3"/>
  <c r="N17" i="3"/>
  <c r="J17" i="3"/>
  <c r="N16" i="3"/>
  <c r="J16" i="3"/>
  <c r="N15" i="3"/>
  <c r="J15" i="3"/>
  <c r="N14" i="3"/>
  <c r="J14" i="3"/>
  <c r="N13" i="3"/>
  <c r="J13" i="3"/>
  <c r="N12" i="3"/>
  <c r="J12" i="3"/>
  <c r="N11" i="3"/>
  <c r="J11" i="3"/>
  <c r="N10" i="3"/>
  <c r="J10" i="3"/>
  <c r="N9" i="3"/>
  <c r="J9" i="3"/>
  <c r="N8" i="3"/>
  <c r="J8" i="3"/>
  <c r="N7" i="3"/>
  <c r="F8" i="4" s="1"/>
  <c r="H8" i="4" s="1"/>
  <c r="J7" i="3"/>
  <c r="H10" i="2" l="1"/>
  <c r="I10" i="2" s="1"/>
  <c r="H14" i="2"/>
  <c r="I14" i="2" s="1"/>
  <c r="K15" i="2"/>
  <c r="C23" i="2" s="1"/>
  <c r="H28" i="4"/>
  <c r="I28" i="4" s="1"/>
  <c r="H20" i="4"/>
  <c r="I20" i="4" s="1"/>
  <c r="H22" i="4"/>
  <c r="I22" i="4" s="1"/>
  <c r="I8" i="4"/>
  <c r="I8" i="2"/>
  <c r="K31" i="4"/>
  <c r="C39" i="4" s="1"/>
  <c r="H19" i="4"/>
  <c r="I19" i="4" s="1"/>
  <c r="H23" i="4"/>
  <c r="I23" i="4" s="1"/>
  <c r="H11" i="4"/>
  <c r="I11" i="4" s="1"/>
  <c r="H12" i="4"/>
  <c r="I12" i="4" s="1"/>
  <c r="C18" i="2" l="1"/>
  <c r="C19" i="2" s="1"/>
  <c r="D19" i="2" s="1"/>
  <c r="C34" i="4"/>
  <c r="C35" i="4" s="1"/>
  <c r="D35" i="4" s="1"/>
</calcChain>
</file>

<file path=xl/sharedStrings.xml><?xml version="1.0" encoding="utf-8"?>
<sst xmlns="http://schemas.openxmlformats.org/spreadsheetml/2006/main" count="15705" uniqueCount="4427">
  <si>
    <t>EDITAL DE CHAMAMENTO PÚBLICO PARA SELEÇÃO DE PARCEIRO PRIVADO</t>
  </si>
  <si>
    <t>Edital Nº
____/2026</t>
  </si>
  <si>
    <t>Objeto:
CONTRATAÇÃO DE SOLUÇÃO DIGITAL ESTRUTURADA E INTEGRADA</t>
  </si>
  <si>
    <t>ANEXO III - PLANILHA DE QUALIFICAÇÃO TÉCNICA - REQUISITOS FUNCIONAIS DO SISTEMA</t>
  </si>
  <si>
    <t>Sistema Online de Administração Escolar (SOAE)</t>
  </si>
  <si>
    <t>Autodeclaração da INTERESSADA</t>
  </si>
  <si>
    <t>Validação da INPACTA</t>
  </si>
  <si>
    <t>Item</t>
  </si>
  <si>
    <t>Subitem</t>
  </si>
  <si>
    <t>Descrição detalhada do requisito a ser demonstrado</t>
  </si>
  <si>
    <t>Critério objetivo de avaliação da PoC</t>
  </si>
  <si>
    <t>Evidência será apresentada? (Selecionar: Sim/Não)</t>
  </si>
  <si>
    <t>Atende? (Selecionar: Atende/Parcial/Não)</t>
  </si>
  <si>
    <t>Observações da Interessada: (preenchimento facultativo, a critério da INTERESSADA)</t>
  </si>
  <si>
    <t>Pontuação (Automático: 0/2/5)</t>
  </si>
  <si>
    <t>Será avaliado? (Sim/Não)</t>
  </si>
  <si>
    <t>Resultado: (Atende/Parcial/Não)</t>
  </si>
  <si>
    <t>Pontos (Automático)</t>
  </si>
  <si>
    <t>Desclassificatório? (Sim/Não)</t>
  </si>
  <si>
    <t>Observação do Resultado:</t>
  </si>
  <si>
    <t>1</t>
  </si>
  <si>
    <t>1.1</t>
  </si>
  <si>
    <t>Operacional do Sistema</t>
  </si>
  <si>
    <t>Demonstrar, em ambiente funcional e com execução em tempo real, a funcionalidade operacional descrita a seguir: Permitir a criação de soluções tecnológicas para melhorar a eficiência, inovação e comunicação, incluindo automação de tarefas e gestão de dados.</t>
  </si>
  <si>
    <t>A comissão deverá solicitar a execução prática da funcionalidade no sistema, com navegação livre, uso de dados reais e comprovação imediata do funcionamento.</t>
  </si>
  <si>
    <t>Sim</t>
  </si>
  <si>
    <t>1.2</t>
  </si>
  <si>
    <t>Demonstrar, em ambiente funcional e com execução em tempo real, a funcionalidade operacional descrita a seguir: Garantir que o sistema e seus módulos tenham uma interface de fácil compreensão e padrão com navegação fluida e tecnologia responsiva.</t>
  </si>
  <si>
    <t>1.3</t>
  </si>
  <si>
    <t>Demonstrar, em ambiente funcional e com execução em tempo real, a funcionalidade operacional descrita a seguir: Assegurar que o sistema seja totalmente acessível em ambiente WEB - World Wide WEB.</t>
  </si>
  <si>
    <t>1.4</t>
  </si>
  <si>
    <t>Demonstrar, em ambiente funcional e com execução em tempo real, a funcionalidade operacional descrita a seguir: Possibilitar acesso online seguro ao sistema de qualquer localidade por meio da internet.</t>
  </si>
  <si>
    <t>1.5</t>
  </si>
  <si>
    <t>Demonstrar, em ambiente funcional e com execução em tempo real, a funcionalidade operacional descrita a seguir: Garantir compatibilidade com os principais navegadores de internet e permitir a abertura de várias telas simultaneamente.</t>
  </si>
  <si>
    <t>1.6</t>
  </si>
  <si>
    <t>Demonstrar, em ambiente funcional e com execução em tempo real, a funcionalidade operacional descrita a seguir: Ser acessível por meio de pelo menos dois principais navegadores, mantendo-se atualizado com as últimas versões.</t>
  </si>
  <si>
    <t>Não</t>
  </si>
  <si>
    <t>1.7</t>
  </si>
  <si>
    <t>Demonstrar, em ambiente funcional e com execução em tempo real, a funcionalidade operacional descrita a seguir: Proibir a utilização de serviços como terminal service, remote desktop protocolo (RDP), thin client e similares.</t>
  </si>
  <si>
    <t>1.8</t>
  </si>
  <si>
    <t>Demonstrar, em ambiente funcional e com execução em tempo real, a funcionalidade operacional descrita a seguir: Proibir a utilização de sistemas baseados na arquitetura cliente-servidor.</t>
  </si>
  <si>
    <t>1.9</t>
  </si>
  <si>
    <t>Demonstrar, em ambiente funcional e com execução em tempo real, a funcionalidade operacional descrita a seguir: Não aceitar softwares desktop que emulem ambientes WEB.</t>
  </si>
  <si>
    <t>1.10</t>
  </si>
  <si>
    <t>Demonstrar, em ambiente funcional e com execução em tempo real, a funcionalidade operacional descrita a seguir: Eliminar a necessidade de instalação de qualquer software adicional além dos necessários para acesso à WEB.</t>
  </si>
  <si>
    <t>1.11</t>
  </si>
  <si>
    <t>Demonstrar, em ambiente funcional e com execução em tempo real, a funcionalidade operacional descrita a seguir: Possibilitar a visualização direta de relatórios na tela.</t>
  </si>
  <si>
    <t>1.12</t>
  </si>
  <si>
    <t>Demonstrar, em ambiente funcional e com execução em tempo real, a funcionalidade operacional descrita a seguir: Estabelecer comunicação entre servidores e estações via protocolo TCP/IP.</t>
  </si>
  <si>
    <t>1.13</t>
  </si>
  <si>
    <t>Demonstrar, em ambiente funcional e com execução em tempo real, a funcionalidade operacional descrita a seguir: Operar em softwares operacionais, banco de dados e servidores de aplicativos de código aberto, conforme orientações do Governo Federal.</t>
  </si>
  <si>
    <t>1.14</t>
  </si>
  <si>
    <t>Demonstrar, em ambiente funcional e com execução em tempo real, a funcionalidade operacional descrita a seguir: Entregar todos os módulos e funcionalidades de forma integral, com integração total e um único banco de dados.</t>
  </si>
  <si>
    <t>1.15</t>
  </si>
  <si>
    <t>Demonstrar, em ambiente funcional e com execução em tempo real, a funcionalidade operacional descrita a seguir: Contar com um banco de dados unificado e acessível em tempo real.</t>
  </si>
  <si>
    <t>1.16</t>
  </si>
  <si>
    <t>Demonstrar, em ambiente funcional e com execução em tempo real, a funcionalidade operacional descrita a seguir: Utilizar um gerenciador de banco de dados relacional sem restrições de tamanho ou número de conexões.</t>
  </si>
  <si>
    <t>1.17</t>
  </si>
  <si>
    <t>Demonstrar, em ambiente funcional e com execução em tempo real, a funcionalidade operacional descrita a seguir: Oferecer a capacidade de operar com um banco de dados híbrido.</t>
  </si>
  <si>
    <t>1.18</t>
  </si>
  <si>
    <t>Demonstrar, em ambiente funcional e com execução em tempo real, a funcionalidade operacional descrita a seguir: Ser desenvolvido com linguagens e tecnologias atuais e mantidas ativamente e mantidas por fabricante ou comunidade, devendo ser sempre a última ou penúltima versão do software usado para a programação fornecido pelo fabricante ou comunidade.</t>
  </si>
  <si>
    <t>1.19</t>
  </si>
  <si>
    <t>Demonstrar, em ambiente funcional e com execução em tempo real, a funcionalidade operacional descrita a seguir: Ser desenvolvido de forma a garantir a uniformidade tecnológica em todas as suas funcionalidades e módulos. Isso implica o uso de uma única plataforma tecnológica, adotando a mesma linguagem de programação e o mesmo Sistema de Gerenciamento de Banco de Dados (SGBD) em todos os aspectos. Essa abordagem será aplicada tanto para o ensino presencial quanto para o ensino a distância, incluindo também o modelo híbrido de educação.</t>
  </si>
  <si>
    <t>1.20</t>
  </si>
  <si>
    <t>Demonstrar, em ambiente funcional e com execução em tempo real, a funcionalidade operacional descrita a seguir: Projetar o sistema e seus componentes para serem instalados em servidores de Cloud Computing.</t>
  </si>
  <si>
    <t>1.21</t>
  </si>
  <si>
    <t>Demonstrar, em ambiente funcional e com execução em tempo real, a funcionalidade operacional descrita a seguir: Viabilizar atualizações automáticas de dados via World Wide WEB.</t>
  </si>
  <si>
    <t>1.22</t>
  </si>
  <si>
    <t>Demonstrar, em ambiente funcional e com execução em tempo real, a funcionalidade operacional descrita a seguir: Ser capaz de operar eficientemente em sistemas operacionais Windows e Linux.</t>
  </si>
  <si>
    <t>1.23</t>
  </si>
  <si>
    <t>Demonstrar, em ambiente funcional e com execução em tempo real, a funcionalidade operacional descrita a seguir: Possuir mecanismo de time out para logoff automático após período de inatividade.</t>
  </si>
  <si>
    <t>1.24</t>
  </si>
  <si>
    <t>Demonstrar, em ambiente funcional e com execução em tempo real, a funcionalidade operacional descrita a seguir: Facilitar a integração com outros softwares via WEB Services ou arquivos de texto.</t>
  </si>
  <si>
    <t>1.25</t>
  </si>
  <si>
    <t>Demonstrar, em ambiente funcional e com execução em tempo real, a funcionalidade operacional descrita a seguir: Permitir a execução de backups de dados em tempo real.</t>
  </si>
  <si>
    <t>1.26</t>
  </si>
  <si>
    <t>Demonstrar, em ambiente funcional e com execução em tempo real, a funcionalidade operacional descrita a seguir: Contar com supervisão permanente e auditoria de todas as operações de usuários.</t>
  </si>
  <si>
    <t>1.27</t>
  </si>
  <si>
    <t>Demonstrar, em ambiente funcional e com execução em tempo real, a funcionalidade operacional descrita a seguir: Assegurar que as regras de integridade dos dados não estejam alojadas no servidor de banco de dados.</t>
  </si>
  <si>
    <t>1.28</t>
  </si>
  <si>
    <t>Demonstrar, em ambiente funcional e com execução em tempo real, a funcionalidade operacional descrita a seguir: Documentar todas as alterações ou parametrizações realizadas nos softwares.</t>
  </si>
  <si>
    <t>1.29</t>
  </si>
  <si>
    <t>Demonstrar, em ambiente funcional e com execução em tempo real, a funcionalidade operacional descrita a seguir: Implementar controles de alterações e de versões dos objetos dos softwares.</t>
  </si>
  <si>
    <t>1.30</t>
  </si>
  <si>
    <t>Demonstrar, em ambiente funcional e com execução em tempo real, a funcionalidade operacional descrita a seguir: Reaproveitar parametrizações na implantação de novas versões dos softwares.</t>
  </si>
  <si>
    <t>1.31</t>
  </si>
  <si>
    <t>Demonstrar, em ambiente funcional e com execução em tempo real, a funcionalidade operacional descrita a seguir: Administrar cursos em diversos níveis educativos, incluindo opções de ensino a distância e não presencial.</t>
  </si>
  <si>
    <t>1.32</t>
  </si>
  <si>
    <t>Demonstrar, em ambiente funcional e com execução em tempo real, a funcionalidade operacional descrita a seguir: Gerar relatórios através do módulo de gestão escolar em formato PDF para assinatura digitais – Cerificado A1 em conformidade com padrões da ICP-Brasil.</t>
  </si>
  <si>
    <t>1.33</t>
  </si>
  <si>
    <t>Demonstrar, em ambiente funcional e com execução em tempo real, a funcionalidade operacional descrita a seguir: Viabilizar a inserção e utilização de certificado digital tipo A1 no perfil pessoal do usuário.</t>
  </si>
  <si>
    <t>1.34</t>
  </si>
  <si>
    <t>Demonstrar, em ambiente funcional e com execução em tempo real, a funcionalidade operacional descrita a seguir: Impedir a inserção de abreviações, pontos, caracteres especiais, espaços duplicados ou números no campo de nome em módulos de inscrições online.</t>
  </si>
  <si>
    <t>2</t>
  </si>
  <si>
    <t>2.1</t>
  </si>
  <si>
    <t>Segurança e Área Administrativa do Sistema</t>
  </si>
  <si>
    <t>Demonstrar, em ambiente funcional e com execução em tempo real, a funcionalidade de segurança ou administração descrita a seguir: Administrar e gerenciar através de vários módulos em um sistema de gestão escolar integrado totalmente WEB, visando criar um ambiente centralizado para concentrar diretrizes importantes e evitar redundâncias, otimizando o fluxo de atividades.</t>
  </si>
  <si>
    <t>A comissão deverá solicitar a execução prática da funcionalidade no sistema, validando controles de acesso, permissões, registros e resultados apresentados.</t>
  </si>
  <si>
    <t>2.2</t>
  </si>
  <si>
    <t>Demonstrar, em ambiente funcional e com execução em tempo real, a funcionalidade de segurança ou administração descrita a seguir: Configurar e habilitar seletivamente os módulos disponíveis para uso conforme as escolhas do gestor do sistema, permitindo flexibilidade e controle sobre os recursos disponíveis.</t>
  </si>
  <si>
    <t>2.3</t>
  </si>
  <si>
    <t>Demonstrar, em ambiente funcional e com execução em tempo real, a funcionalidade de segurança ou administração descrita a seguir: Registrar informações oficiais da Secretaria de Educação para facilitar a emissão integrada de documentos oficiais, eliminando a duplicação de esforços e a necessidade de recadastrar informações em diferentes módulos.</t>
  </si>
  <si>
    <t>2.4</t>
  </si>
  <si>
    <t>Demonstrar, em ambiente funcional e com execução em tempo real, a funcionalidade de segurança ou administração descrita a seguir: Incorporar espaço para brasões municipais nos relatórios, permitindo a impressão de documentos oficiais com as diretrizes da Secretaria de Educação e evitando distorções.</t>
  </si>
  <si>
    <t>2.5</t>
  </si>
  <si>
    <t>Demonstrar, em ambiente funcional e com execução em tempo real, a funcionalidade de segurança ou administração descrita a seguir: Viabilizar a visualização unificada de todos os brasões cadastrados, tornando-os acessíveis em todos os módulos do sistema para uso consistente.</t>
  </si>
  <si>
    <t>2.6</t>
  </si>
  <si>
    <t>Demonstrar, em ambiente funcional e com execução em tempo real, a funcionalidade de segurança ou administração descrita a seguir: Desenvolver personalizações de perfis para usuários ou grupos com base em cada módulo e funcionalidade, permitindo a criação e atribuição de múltiplos perfis e a customização dos nomes dos perfis.</t>
  </si>
  <si>
    <t>2.7</t>
  </si>
  <si>
    <t>Demonstrar, em ambiente funcional e com execução em tempo real, a funcionalidade de segurança ou administração descrita a seguir: Atribuir perfis de usuários para cada subsistema e respectivas funcionalidades, garantindo controle e segurança na gestão de acessos.</t>
  </si>
  <si>
    <t>2.8</t>
  </si>
  <si>
    <t>Demonstrar, em ambiente funcional e com execução em tempo real, a funcionalidade de segurança ou administração descrita a seguir: Atribuir perfis de grupo para cada subsistema e respectivas funcionalidades, facilitando a administração de acessos para grupos de usuários.</t>
  </si>
  <si>
    <t>2.9</t>
  </si>
  <si>
    <t>Demonstrar, em ambiente funcional e com execução em tempo real, a funcionalidade de segurança ou administração descrita a seguir: Permitir a atribuição personalizada para usuários específicos para cada subsistema e respectivas funcionalidades, oferecendo um alto nível de personalização e controle.</t>
  </si>
  <si>
    <t>2.10</t>
  </si>
  <si>
    <t>Demonstrar, em ambiente funcional e com execução em tempo real, a funcionalidade de segurança ou administração descrita a seguir: Associar múltiplos perfis e/ou grupos de perfis ao cadastro de um único usuário, aumentando a flexibilidade na gestão de permissões.</t>
  </si>
  <si>
    <t>2.11</t>
  </si>
  <si>
    <t>Demonstrar, em ambiente funcional e com execução em tempo real, a funcionalidade de segurança ou administração descrita a seguir: Gerenciar perfis de acesso adaptados a diferentes tipos de usuários ou grupos, incluindo restrições específicas e fornecendo um registro de log das atividades dos usuários em relação a todos os recursos do sistema.</t>
  </si>
  <si>
    <t>2.12</t>
  </si>
  <si>
    <t>Demonstrar, em ambiente funcional e com execução em tempo real, a funcionalidade de segurança ou administração descrita a seguir: Definir um perfil padrão previamente configurado para ser atribuído automaticamente aos usuários quando se cadastrarem e forem vinculados ao sistema, facilitando o processo para usuários que se cadastram nos módulos abertos para inscrições online.</t>
  </si>
  <si>
    <t>2.13</t>
  </si>
  <si>
    <t>Demonstrar, em ambiente funcional e com execução em tempo real, a funcionalidade de segurança ou administração descrita a seguir: Oferecer a opção de definir um período máximo de inatividade no sistema para cada perfil ou grupo de perfil criado, contribuindo para a segurança e a administração do sistema.</t>
  </si>
  <si>
    <t>2.14</t>
  </si>
  <si>
    <t>Demonstrar, em ambiente funcional e com execução em tempo real, a funcionalidade de segurança ou administração descrita a seguir: Proporcionar a flexibilidade de ativar ou desativar o recurso de chat de suporte interativo integrado ao sistema para cada perfil ou grupo, personalizando o acesso aos recursos de suporte e interação.</t>
  </si>
  <si>
    <t>2.15</t>
  </si>
  <si>
    <t>Demonstrar, em ambiente funcional e com execução em tempo real, a funcionalidade de segurança ou administração descrita a seguir: Oferecer a capacidade de pesquisar e apresentar uma listagem abrangente de todos os perfis criados, com opções para editar os módulos e funcionalidades associados a cada perfil e remover perfis, se necessário.</t>
  </si>
  <si>
    <t>2.16</t>
  </si>
  <si>
    <t>Demonstrar, em ambiente funcional e com execução em tempo real, a funcionalidade de segurança ou administração descrita a seguir: Criar e configurar entidades individuais (Pessoas) com critérios definidos, garantindo consistência e integridade, e implementar um registro de indivíduos unificado (Pessoas) empregado de maneira abrangente em todos os módulos e recursos do sistema.</t>
  </si>
  <si>
    <t>2.17</t>
  </si>
  <si>
    <t>Demonstrar, em ambiente funcional e com execução em tempo real, a funcionalidade de segurança ou administração descrita a seguir: Tornar indispensável a inclusão de campos obrigatórios estipulados pelo Ministério da Educação (MEC) ao registrar um indivíduo e possibilitar a inserção de todos os documentos fundamentais da pessoa para exportação de dados para o Educacenso.</t>
  </si>
  <si>
    <t>2.18</t>
  </si>
  <si>
    <t>Demonstrar, em ambiente funcional e com execução em tempo real, a funcionalidade de segurança ou administração descrita a seguir: Oferecer uma funcionalidade para gerar uma lista completa de pessoas registradas, com pesquisa por nome ou CPF, e possibilitar visualizar, editar e remover registros.</t>
  </si>
  <si>
    <t>2.19</t>
  </si>
  <si>
    <t>Demonstrar, em ambiente funcional e com execução em tempo real, a funcionalidade de segurança ou administração descrita a seguir: Registrar com precisão todos os dados essenciais da pessoa, incluindo opções pré-configuradas e cadastradas para diversos campos e incorporar uma função de busca automática de CEP para agilizar o preenchimento do endereço.</t>
  </si>
  <si>
    <t>2.20</t>
  </si>
  <si>
    <t>Demonstrar, em ambiente funcional e com execução em tempo real, a funcionalidade de segurança ou administração descrita a seguir: Cadastrar fotografias dos Alunos e de seus responsáveis, permitindo a captura por meio da webcam e/ou o envio de arquivos físicos.</t>
  </si>
  <si>
    <t>2.21</t>
  </si>
  <si>
    <t>Demonstrar, em ambiente funcional e com execução em tempo real, a funcionalidade de segurança ou administração descrita a seguir: Viabilizar a parametrização e configuração da avaliação da qualificação e formação do servidor, incluindo a inserção do nome da formação, sua pontuação e período de validade, e oferecer uma função para gerar uma lista completa dos tipos de formações registradas.</t>
  </si>
  <si>
    <t>2.22</t>
  </si>
  <si>
    <t>Demonstrar, em ambiente funcional e com execução em tempo real, a funcionalidade de segurança ou administração descrita a seguir: Registrar categorias de necessidades especiais (PNE) e habilitar a inclusão dessas categorias por meio da importação de arquivos nos formatos Excel / CSV.</t>
  </si>
  <si>
    <t>2.23</t>
  </si>
  <si>
    <t>Demonstrar, em ambiente funcional e com execução em tempo real, a funcionalidade de segurança ou administração descrita a seguir: Oferecer uma função para gerar uma lista completa e pesquisável dos tipos de necessidades especiais registrados, com opções de visualização, edição e exclusão dos registros.</t>
  </si>
  <si>
    <t>2.24</t>
  </si>
  <si>
    <t>Demonstrar, em ambiente funcional e com execução em tempo real, a funcionalidade de segurança ou administração descrita a seguir: Facilitar a importação de CPF por meio de arquivos Excel / CSV para otimizar os módulos do sistema responsáveis pelas inscrições online, restringindo o acesso às inscrições apenas para aqueles com CPFs previamente cadastrados.</t>
  </si>
  <si>
    <t>2.25</t>
  </si>
  <si>
    <t>Demonstrar, em ambiente funcional e com execução em tempo real, a funcionalidade de segurança ou administração descrita a seguir: Cadastrar informações completas sobre endereços do município, armazenando informações de Logradouros e Bairros para uso em todos os cadastros de pessoas e usuários no sistema.</t>
  </si>
  <si>
    <t>2.26</t>
  </si>
  <si>
    <t>Demonstrar, em ambiente funcional e com execução em tempo real, a funcionalidade de segurança ou administração descrita a seguir: Realizar cadastros de bairros vinculados ao estado da federação, cidade e localidade urbana ou rural, e disponibilizar a funcionalidade de cadastrar bairros por meio da importação de arquivos Excel / CSV.</t>
  </si>
  <si>
    <t>2.27</t>
  </si>
  <si>
    <t>Demonstrar, em ambiente funcional e com execução em tempo real, a funcionalidade de segurança ou administração descrita a seguir: Oferecer uma funcionalidade para gerar uma lista completa de usuários registrados, com pesquisa por nome ou CPF, e permitir visualizar, editar, bloquear ou desbloquear usuários, remover registros e incluir campos cadastrados no sistema.</t>
  </si>
  <si>
    <t>2.28</t>
  </si>
  <si>
    <t>Demonstrar, em ambiente funcional e com execução em tempo real, a funcionalidade de segurança ou administração descrita a seguir: Realizar o registro de um usuário no sistema, verificando a existência prévia de um cadastro de pessoa e preenchendo automaticamente todos os campos e informações pertinentes ao cadastro de usuários, garantindo uma gestão eficiente de dados e evitando redundâncias.</t>
  </si>
  <si>
    <t>2.29</t>
  </si>
  <si>
    <t>Demonstrar, em ambiente funcional e com execução em tempo real, a funcionalidade de segurança ou administração descrita a seguir: Incluir, no cadastro do usuário, informações do usuário responsável pela assinatura dos certificados e documentos relacionados aos demais módulos do sistema, e possibilitar a adição de uma imagem digitalizada da assinatura do usuário.</t>
  </si>
  <si>
    <t>2.30</t>
  </si>
  <si>
    <t>Demonstrar, em ambiente funcional e com execução em tempo real, a funcionalidade de segurança ou administração descrita a seguir: Estabelecer a conexão para acessar diversas unidades escolares de acordo com as diretrizes dos perfis, pessoas e usuários previamente configurados em seus registros.</t>
  </si>
  <si>
    <t>2.31</t>
  </si>
  <si>
    <t>Demonstrar, em ambiente funcional e com execução em tempo real, a funcionalidade de segurança ou administração descrita a seguir: Viabilizar que os usuários acessem de forma exclusiva os módulos, funcionalidades e informações configurados de acordo com o seu perfil e exibir ícones específicos para cada módulo adequados ao perfil do usuário.</t>
  </si>
  <si>
    <t>2.32</t>
  </si>
  <si>
    <t>Demonstrar, em ambiente funcional e com execução em tempo real, a funcionalidade de segurança ou administração descrita a seguir: Introduzir links diretos ou interfaces de acesso rápido para simplificar o processo de atribuição de perfis após a criação de novos usuários ou a edição das permissões dos usuários existentes.</t>
  </si>
  <si>
    <t>2.33</t>
  </si>
  <si>
    <t>Demonstrar, em ambiente funcional e com execução em tempo real, a funcionalidade de segurança ou administração descrita a seguir: Assegurar um nível avançado de segurança ao registrar as senhas dos usuários no banco de dados utilizando técnicas de criptografia.</t>
  </si>
  <si>
    <t>2.34</t>
  </si>
  <si>
    <t>Demonstrar, em ambiente funcional e com execução em tempo real, a funcionalidade de segurança ou administração descrita a seguir: Habilitar a associação de perfis de administrador aos usuários que já possuam credenciais de administrador e permitir que apenas os administradores possam alterar as senhas dos usuários.</t>
  </si>
  <si>
    <t>2.35</t>
  </si>
  <si>
    <t>Demonstrar, em ambiente funcional e com execução em tempo real, a funcionalidade de segurança ou administração descrita a seguir: Possibilitar aos técnicos de suporte a capacidade de simular o acesso do usuário sem a necessidade de modificar ou requisitar a senha, facilitando a compreensão das solicitações e fornecimento de soluções eficazes durante o atendimento.</t>
  </si>
  <si>
    <t>2.36</t>
  </si>
  <si>
    <t>Demonstrar, em ambiente funcional e com execução em tempo real, a funcionalidade de segurança ou administração descrita a seguir: Implementar um processo eficaz de localização do usuário para solicitações dos técnicos de suporte, alcançável por meio de um link dedicado ou de uma interface de busca rápida.</t>
  </si>
  <si>
    <t>2.37</t>
  </si>
  <si>
    <t>Demonstrar, em ambiente funcional e com execução em tempo real, a funcionalidade de segurança ou administração descrita a seguir: Habilitar aos técnicos de suporte a capacidade de acessar diretamente, através da interface do sistema, registros dos logs de transações contendo erros.</t>
  </si>
  <si>
    <t>2.38</t>
  </si>
  <si>
    <t>Demonstrar, em ambiente funcional e com execução em tempo real, a funcionalidade de segurança ou administração descrita a seguir: Viabilizar aos técnicos de suporte a capacidade de efetuar atualizações automatizadas do sistema por meio de um link de acesso ágil, fornecendo tela com comandos adicionais e controle completo das operações associadas à atualização do sistema.</t>
  </si>
  <si>
    <t>2.39</t>
  </si>
  <si>
    <t>Demonstrar, em ambiente funcional e com execução em tempo real, a funcionalidade de segurança ou administração descrita a seguir: Incorporar recursos de acessibilidade em todos os módulos do sistema para garantir uma experiência inclusiva, como a ampliação e redução das fontes, opções de alto contraste, alternância para escalas de cinza e inversão de cores.</t>
  </si>
  <si>
    <t>2.40</t>
  </si>
  <si>
    <t>Demonstrar, em ambiente funcional e com execução em tempo real, a funcionalidade de segurança ou administração descrita a seguir: Facilitar o acesso a um ambiente conveniente e visível em todos os módulos do sistema, onde os usuários possam realizar download de um aplicativo de conexão remota, preferencialmente de plataformas gratuitas.</t>
  </si>
  <si>
    <t>2.41</t>
  </si>
  <si>
    <t>Demonstrar, em ambiente funcional e com execução em tempo real, a funcionalidade de segurança ou administração descrita a seguir: Receber automaticamente notificações internas, alinhadas ao perfil do usuário, independentemente do módulo em que estejam logados, por meio da integração do módulo de Comunicação, Notícias e Informações.</t>
  </si>
  <si>
    <t>2.42</t>
  </si>
  <si>
    <t>Demonstrar, em ambiente funcional e com execução em tempo real, a funcionalidade de segurança ou administração descrita a seguir: Equipar o sistema com um serviço de mensageria interna, integrado ao sistema e respectivos módulos, permitindo que os usuários interajam entre si através da criação de mensagens.</t>
  </si>
  <si>
    <t>2.43</t>
  </si>
  <si>
    <t>Demonstrar, em ambiente funcional e com execução em tempo real, a funcionalidade de segurança ou administração descrita a seguir: Garantir a capacidade de notificar os usuários sobre novas mensagens quando estiverem logados, informando sobre a presença de comunicações recentes.</t>
  </si>
  <si>
    <t>2.44</t>
  </si>
  <si>
    <t>Demonstrar, em ambiente funcional e com execução em tempo real, a funcionalidade de segurança ou administração descrita a seguir: Oferecer a funcionalidade de selecionar os módulos diretamente da página inicial após estarem logados ao sistema, apresentando opções de acordo com o perfil do usuário e permitindo a transição livre entre módulos.</t>
  </si>
  <si>
    <t>2.45</t>
  </si>
  <si>
    <t>Demonstrar, em ambiente funcional e com execução em tempo real, a funcionalidade de segurança ou administração descrita a seguir: Facilitar o processo de registro dos usuários no sistema por meio de uma área dedicada para informações básicas e implementar recurso de captcha como medida de segurança.</t>
  </si>
  <si>
    <t>2.46</t>
  </si>
  <si>
    <t>Demonstrar, em ambiente funcional e com execução em tempo real, a funcionalidade de segurança ou administração descrita a seguir: Disponibilizar a opção para todos os usuários do sistema recuperarem a senha de acesso caso seja esquecida, por meio de e-mail e SMS, com instruções e procedimentos personalizados para a obtenção da nova senha de acesso.</t>
  </si>
  <si>
    <t>2.47</t>
  </si>
  <si>
    <t>Demonstrar, em ambiente funcional e com execução em tempo real, a funcionalidade de segurança ou administração descrita a seguir: Permitir que os usuários, depois de efetuarem o login, modifiquem suas informações cadastrais através do perfil pessoal no sistema, alterem senhas e insiram ou editem suas imagens/fotos pessoais.</t>
  </si>
  <si>
    <t>2.48</t>
  </si>
  <si>
    <t>Demonstrar, em ambiente funcional e com execução em tempo real, a funcionalidade de segurança ou administração descrita a seguir: Viabilizar no âmbito do perfil pessoal do usuário o processo de inserção de seu certificado digital do tipo A1, seguindo os padrões da ICP-Brasil, e permitir a aplicação da assinatura eletrônica em documentos fundamentais do sistema.</t>
  </si>
  <si>
    <t>2.49</t>
  </si>
  <si>
    <t>Demonstrar, em ambiente funcional e com execução em tempo real, a funcionalidade de segurança ou administração descrita a seguir: Implementar um perfil padrão pré-definido que será automaticamente atribuído aos usuários durante o cadastro ou vinculação ao sistema, inclusive em inscrições online.</t>
  </si>
  <si>
    <t>2.50</t>
  </si>
  <si>
    <t>Demonstrar, em ambiente funcional e com execução em tempo real, a funcionalidade de segurança ou administração descrita a seguir: Possibilitar a configuração e parametrização através do próprio sistema para a integração com, no mínimo, duas das principais plataformas de envio padrão de mensagens SMS no mercado nacional, com todos os custos relacionados ao envio cobertos pela empresa vencedora.</t>
  </si>
  <si>
    <t>2.51</t>
  </si>
  <si>
    <t>Demonstrar, em ambiente funcional e com execução em tempo real, a funcionalidade de segurança ou administração descrita a seguir: Gerenciar e personalizar a quantidade de registros de páginas que serão exibidos ao visualizar a lista de cadastros no sistema e seus módulos correspondentes.</t>
  </si>
  <si>
    <t>2.52</t>
  </si>
  <si>
    <t>Demonstrar, em ambiente funcional e com execução em tempo real, a funcionalidade de segurança ou administração descrita a seguir: Incluir no sistema a funcionalidade de configuração do Google Analytics, para medir em tempo real o número de pessoas e usuários que acessam o sistema simultaneamente.</t>
  </si>
  <si>
    <t>2.53</t>
  </si>
  <si>
    <t>Demonstrar, em ambiente funcional e com execução em tempo real, a funcionalidade de segurança ou administração descrita a seguir: Implementar a utilização de Rede de Distribuição de Conteúdo (CDN) para proporcionar melhorias no tempo de carregamento das páginas WEB e assegurar uma maior disponibilidade do conteúdo, beneficiando especialmente as modalidades de ensino à distância e os módulos de inscrições online.</t>
  </si>
  <si>
    <t>2.54</t>
  </si>
  <si>
    <t>Demonstrar, em ambiente funcional e com execução em tempo real, a funcionalidade de segurança ou administração descrita a seguir: Implementar parâmetros que confiram flexibilidade na utilização de CPFs autorizados, aprimorando os módulos do sistema destinados às inscrições online e conferindo maior controle e segurança ao processo.</t>
  </si>
  <si>
    <t>2.55</t>
  </si>
  <si>
    <t>Demonstrar, em ambiente funcional e com execução em tempo real, a funcionalidade de segurança ou administração descrita a seguir: Implementar um parâmetro que permita a ativação flexível da função de busca automática de CEP, agilizando o preenchimento de endereços.</t>
  </si>
  <si>
    <t>2.56</t>
  </si>
  <si>
    <t>Demonstrar, em ambiente funcional e com execução em tempo real, a funcionalidade de segurança ou administração descrita a seguir: Incluir opção para habilitar recursos de suporte como chats em tempo real e ferramentas de conexão remota, oferecendo canais de atendimento integrados e acessíveis em todos os módulos do sistema.</t>
  </si>
  <si>
    <t>2.57</t>
  </si>
  <si>
    <t>Demonstrar, em ambiente funcional e com execução em tempo real, a funcionalidade de segurança ou administração descrita a seguir: Facilitar o uso de recursos de homologação do sistema, permitindo a exibição de uma marca indicativa durante as fases de homologação, essencial no processo de implantação.</t>
  </si>
  <si>
    <t>2.58</t>
  </si>
  <si>
    <t>Demonstrar, em ambiente funcional e com execução em tempo real, a funcionalidade de segurança ou administração descrita a seguir: Ajustar o período de inatividade de um usuário no sistema, após o qual o sistema bloqueará automaticamente o acesso caso não haja atividade dentro do período configurado.</t>
  </si>
  <si>
    <t>2.59</t>
  </si>
  <si>
    <t>Demonstrar, em ambiente funcional e com execução em tempo real, a funcionalidade de segurança ou administração descrita a seguir: Requerer que os usuários modifiquem suas senhas obrigatoriamente ao fazer login no sistema, seguindo um intervalo de dias pré-configurados e contados a partir da última troca.</t>
  </si>
  <si>
    <t>2.60</t>
  </si>
  <si>
    <t>Demonstrar, em ambiente funcional e com execução em tempo real, a funcionalidade de segurança ou administração descrita a seguir: Permitir que o sistema notifique os usuários sobre a proximidade da data de troca obrigatória de senha, com avisos antecipados configuráveis.</t>
  </si>
  <si>
    <t>2.61</t>
  </si>
  <si>
    <t>Demonstrar, em ambiente funcional e com execução em tempo real, a funcionalidade de segurança ou administração descrita a seguir: Exigir a alteração da senha após um limite predefinido de tentativas de login malsucedidas, com a possibilidade de configurar o número de tentativas e notificar sobre as tentativas restantes.</t>
  </si>
  <si>
    <t>2.62</t>
  </si>
  <si>
    <t>Demonstrar, em ambiente funcional e com execução em tempo real, a funcionalidade de segurança ou administração descrita a seguir: Possibilitar a utilização de parâmetros de manutenção, permitindo colocar o sistema e seus módulos em modo inoperante quando necessário, acessível apenas por administradores ou perfis autorizados.</t>
  </si>
  <si>
    <t>2.63</t>
  </si>
  <si>
    <t>Demonstrar, em ambiente funcional e com execução em tempo real, a funcionalidade de segurança ou administração descrita a seguir: Viabilizar aos usuários a recuperação de senhas por meio do envio de e-mail e SMS, utilizando dados previamente cadastrados no sistema.</t>
  </si>
  <si>
    <t>2.64</t>
  </si>
  <si>
    <t>Demonstrar, em ambiente funcional e com execução em tempo real, a funcionalidade de segurança ou administração descrita a seguir: Possibilitar a exibição e inserção de imagens personalizadas na tela de recuperação de senha, acompanhadas por instruções customizadas.</t>
  </si>
  <si>
    <t>2.65</t>
  </si>
  <si>
    <t>Demonstrar, em ambiente funcional e com execução em tempo real, a funcionalidade de segurança ou administração descrita a seguir: Personalizar a quantidade de e-mails e SMS disponíveis para envio em cada módulo, garantindo que o envio respeite limites pré-estabelecidos.</t>
  </si>
  <si>
    <t>2.66</t>
  </si>
  <si>
    <t>Demonstrar, em ambiente funcional e com execução em tempo real, a funcionalidade de segurança ou administração descrita a seguir: Oferecer a flexibilidade de personalizar a máscara da matrícula utilizada no cadastro dos alunos, permitindo diferentes formatos e quantidades de caracteres.</t>
  </si>
  <si>
    <t>2.67</t>
  </si>
  <si>
    <t>Demonstrar, em ambiente funcional e com execução em tempo real, a funcionalidade de segurança ou administração descrita a seguir: Personalizar o valor sequencial a ser adotado na matrícula do aluno, definindo o número de casas decimais desejadas.</t>
  </si>
  <si>
    <t>2.68</t>
  </si>
  <si>
    <t>Demonstrar, em ambiente funcional e com execução em tempo real, a funcionalidade de segurança ou administração descrita a seguir: Usar parâmetro para ativar ou não um cabeçalho padrão em todos os relatórios das unidades escolares.</t>
  </si>
  <si>
    <t>2.69</t>
  </si>
  <si>
    <t>Demonstrar, em ambiente funcional e com execução em tempo real, a funcionalidade de segurança ou administração descrita a seguir: Disponibilizar parâmetros para escolher entre inserir manualmente a data da matrícula do aluno ou registrar automaticamente a data de entrada.</t>
  </si>
  <si>
    <t>2.70</t>
  </si>
  <si>
    <t>Demonstrar, em ambiente funcional e com execução em tempo real, a funcionalidade de segurança ou administração descrita a seguir: Oferecer a capacidade de personalizar o texto incluído na carta de senha dos alunos, com opções de formatação avançadas.</t>
  </si>
  <si>
    <t>2.71</t>
  </si>
  <si>
    <t>Demonstrar, em ambiente funcional e com execução em tempo real, a funcionalidade de segurança ou administração descrita a seguir: Disponibilizar a opção de cadastrar um endereço de e-mail padrão para pré-aprovar links postados no ambiente online, permitindo uma análise prévia do conteúdo.</t>
  </si>
  <si>
    <t>2.72</t>
  </si>
  <si>
    <t>Demonstrar, em ambiente funcional e com execução em tempo real, a funcionalidade de segurança ou administração descrita a seguir: Personalizar o conteúdo apresentado no ambiente online, incluindo instruções no cadastro de atividades online, com formatação avançada do texto.</t>
  </si>
  <si>
    <t>2.73</t>
  </si>
  <si>
    <t>Demonstrar, em ambiente funcional e com execução em tempo real, a funcionalidade de segurança ou administração descrita a seguir: Associar perfis predefinidos a funções específicas como professores, pedagogos, responsáveis de alunos, etc., permitindo vincular esses perfis padrão aos perfis personalizados criados pelo sistema.</t>
  </si>
  <si>
    <t>2.74</t>
  </si>
  <si>
    <t>Demonstrar, em ambiente funcional e com execução em tempo real, a funcionalidade de segurança ou administração descrita a seguir: Ativar um chat de atendimento online de suporte para cada módulo do sistema de forma independente, configurando quais módulos terão suporte via chat.</t>
  </si>
  <si>
    <t>2.75</t>
  </si>
  <si>
    <t>Demonstrar, em ambiente funcional e com execução em tempo real, a funcionalidade de segurança ou administração descrita a seguir: Ativar a gamificação para servidores no sistema, permitindo a configuração de parâmetros para a gamificação.</t>
  </si>
  <si>
    <t>2.76</t>
  </si>
  <si>
    <t>Demonstrar, em ambiente funcional e com execução em tempo real, a funcionalidade de segurança ou administração descrita a seguir: Configurar parâmetros de integração entre diferentes tipos de usuários para acesso ao módulo da biblioteca, associando usuários por períodos letivos específicos.</t>
  </si>
  <si>
    <t>2.77</t>
  </si>
  <si>
    <t>Demonstrar, em ambiente funcional e com execução em tempo real, a funcionalidade de segurança ou administração descrita a seguir: Habilitar notificações por SMS e e-mail para usuários da biblioteca, definindo quais mensagens serão enviadas e garantindo que cada envio atenda ao seu propósito específico.</t>
  </si>
  <si>
    <t>2.78</t>
  </si>
  <si>
    <t>Demonstrar, em ambiente funcional e com execução em tempo real, a funcionalidade de segurança ou administração descrita a seguir: Viabilizar a personalização do sistema da biblioteca com uma máscara numérica para registro dos exemplares.</t>
  </si>
  <si>
    <t>2.79</t>
  </si>
  <si>
    <t>Demonstrar, em ambiente funcional e com execução em tempo real, a funcionalidade de segurança ou administração descrita a seguir: Ativar a gamificação para servidores no módulo da biblioteca, incentivando o uso de práticas de gamificação.</t>
  </si>
  <si>
    <t>2.80</t>
  </si>
  <si>
    <t>Demonstrar, em ambiente funcional e com execução em tempo real, a funcionalidade de segurança ou administração descrita a seguir: Definir o perfil padrão que concederá ao servidor acesso ao módulo de gestão de pessoas e designar administradores com acessos a funcionalidades específicas.</t>
  </si>
  <si>
    <t>2.81</t>
  </si>
  <si>
    <t>Demonstrar, em ambiente funcional e com execução em tempo real, a funcionalidade de segurança ou administração descrita a seguir: Ativar a gamificação para servidores no módulo de gestão de pessoas, permitindo a delimitação de pontos recebidos por ausência de ocorrências e faltas.</t>
  </si>
  <si>
    <t>2.82</t>
  </si>
  <si>
    <t>Demonstrar, em ambiente funcional e com execução em tempo real, a funcionalidade de segurança ou administração descrita a seguir: Proporcionar aos responsáveis pela matrícula dos alunos acesso a um painel exclusivo por meio de login e senha, centralizando todos os serviços voltados ao responsável no módulo de pré-matrícula online.</t>
  </si>
  <si>
    <t>2.83</t>
  </si>
  <si>
    <t>Demonstrar, em ambiente funcional e com execução em tempo real, a funcionalidade de segurança ou administração descrita a seguir: Otimizar a página inicial do sistema durante os períodos de pré-matrícula, apresentando uma tela específica que prioriza a opção de pré-matrícula.</t>
  </si>
  <si>
    <t>2.84</t>
  </si>
  <si>
    <t>Demonstrar, em ambiente funcional e com execução em tempo real, a funcionalidade de segurança ou administração descrita a seguir: Ativar a gamificação para servidores no módulo processo seletivo, incentivando o uso de práticas de gamificação.</t>
  </si>
  <si>
    <t>2.85</t>
  </si>
  <si>
    <t>Demonstrar, em ambiente funcional e com execução em tempo real, a funcionalidade de segurança ou administração descrita a seguir: Viabilizar a inserção e associação de usuários-chave para receber cópias dos SMS gerados pelo sistema no módulo processo seletivo.</t>
  </si>
  <si>
    <t>2.86</t>
  </si>
  <si>
    <t>Demonstrar, em ambiente funcional e com execução em tempo real, a funcionalidade de segurança ou administração descrita a seguir: Configurar os parâmetros para determinar o número de trocas permitidas para servidores públicos no processo de remoção e lotação, bem como o período de visualização das cadeiras disponíveis.</t>
  </si>
  <si>
    <t>2.87</t>
  </si>
  <si>
    <t>Demonstrar, em ambiente funcional e com execução em tempo real, a funcionalidade de segurança ou administração descrita a seguir: Configurar o prazo de validade do cronotacógrafo no módulo de transporte, emitindo alertas com antecedência sobre a expiração do prazo e cadastrando grupos de perfis que receberão essas notificações.</t>
  </si>
  <si>
    <t>2.88</t>
  </si>
  <si>
    <t>Demonstrar, em ambiente funcional e com execução em tempo real, a funcionalidade de segurança ou administração descrita a seguir: Personalizar a situação exibida nas novas solicitações no módulo de manutenção escolar e a situação apresentada quando as solicitações não forem resolvidas.</t>
  </si>
  <si>
    <t>2.89</t>
  </si>
  <si>
    <t>Demonstrar, em ambiente funcional e com execução em tempo real, a funcionalidade de segurança ou administração descrita a seguir: Configurar as trocas de status das solicitações no módulo de manutenção escolar, definindo intervalos de tempo para alteração automática das situações.</t>
  </si>
  <si>
    <t>2.90</t>
  </si>
  <si>
    <t>Demonstrar, em ambiente funcional e com execução em tempo real, a funcionalidade de segurança ou administração descrita a seguir: Indicar a quantidade de registros a ser exibida por página na Lista Pública de Cadastro de Reservas no módulo Pré-Matrícula.</t>
  </si>
  <si>
    <t>2.91</t>
  </si>
  <si>
    <t>Demonstrar, em ambiente funcional e com execução em tempo real, a funcionalidade de segurança ou administração descrita a seguir: Determinar quais módulos serão exibidos na barra de acesso rápido do sistema na home (página inicial), priorizando os módulos relevantes para inscrições online.</t>
  </si>
  <si>
    <t>2.92</t>
  </si>
  <si>
    <t>Demonstrar, em ambiente funcional e com execução em tempo real, a funcionalidade de segurança ou administração descrita a seguir: Inserir títulos personalizados para cada seção e módulo exibido na home (página inicial), com a possibilidade de personalização para cada seção.</t>
  </si>
  <si>
    <t>2.93</t>
  </si>
  <si>
    <t>Demonstrar, em ambiente funcional e com execução em tempo real, a funcionalidade de segurança ou administração descrita a seguir: Incluir imagens personalizadas para cada seção de módulo na home (página inicial), aprimorando a experiência visual do usuário.</t>
  </si>
  <si>
    <t>2.94</t>
  </si>
  <si>
    <t>Demonstrar, em ambiente funcional e com execução em tempo real, a funcionalidade de segurança ou administração descrita a seguir: Editar, modificar ou excluir a qualquer momento as imagens personalizadas, nomes, títulos e textos descritivos para cada módulo exibido na home (página inicial).</t>
  </si>
  <si>
    <t>2.95</t>
  </si>
  <si>
    <t>Demonstrar, em ambiente funcional e com execução em tempo real, a funcionalidade de segurança ou administração descrita a seguir: Personalizar a adição de imagem à tela de login principal, reforçando a marca ou o propósito do sistema.</t>
  </si>
  <si>
    <t>2.96</t>
  </si>
  <si>
    <t>Demonstrar, em ambiente funcional e com execução em tempo real, a funcionalidade de segurança ou administração descrita a seguir: Realizar auditorias no sistema, escolhendo o módulo desejado e inserindo as datas de início e término para consulta, revisando as atividades registradas no período especificado.</t>
  </si>
  <si>
    <t>2.97</t>
  </si>
  <si>
    <t>Demonstrar, em ambiente funcional e com execução em tempo real, a funcionalidade de segurança ou administração descrita a seguir: Consultar registros de acesso (logs de acesso) diretamente pelo sistema, acompanhados por opções de filtragem, fornecendo uma visão completa das atividades.</t>
  </si>
  <si>
    <t>2.98</t>
  </si>
  <si>
    <t>Demonstrar, em ambiente funcional e com execução em tempo real, a funcionalidade de segurança ou administração descrita a seguir: Controlar internamente o versionamento das diversas versões do sistema, rastreando todas as versões aplicadas e fornecendo detalhes de cada atualização.</t>
  </si>
  <si>
    <t>2.99</t>
  </si>
  <si>
    <t>Demonstrar, em ambiente funcional e com execução em tempo real, a funcionalidade de segurança ou administração descrita a seguir: Redefinir as senhas dos usuários em lote, abrangendo todos os perfis registrados no sistema, garantindo segurança e gestão simplificada das credenciais.</t>
  </si>
  <si>
    <t>2.100</t>
  </si>
  <si>
    <t>Demonstrar, em ambiente funcional e com execução em tempo real, a funcionalidade de segurança ou administração descrita a seguir: Simplificar o controle por meio de relatórios dos SMS e e-mails enviados pelo sistema, incluindo filtros de pesquisa e informações detalhadas dos registros de envio.</t>
  </si>
  <si>
    <t>2.101</t>
  </si>
  <si>
    <t>Demonstrar, em ambiente funcional e com execução em tempo real, a funcionalidade de segurança ou administração descrita a seguir: Facilitar a visualização e listagem dos acessos mais recentes dos usuários no sistema, com recursos de filtragem e ordenação.</t>
  </si>
  <si>
    <t>2.102</t>
  </si>
  <si>
    <t>Demonstrar, em ambiente funcional e com execução em tempo real, a funcionalidade de segurança ou administração descrita a seguir: Monitorar e supervisionar a quantidade de e-mails e SMS enviados por módulo através de um painel visual com gráficos informativos.</t>
  </si>
  <si>
    <t>2.103</t>
  </si>
  <si>
    <t>Demonstrar, em ambiente funcional e com execução em tempo real, a funcionalidade de segurança ou administração descrita a seguir: Contabilizar mensalmente o quantitativo de e-mails e SMS enviados por módulo, gerenciando e analisando os envios.</t>
  </si>
  <si>
    <t>2.104</t>
  </si>
  <si>
    <t>Demonstrar, em ambiente funcional e com execução em tempo real, a funcionalidade de segurança ou administração descrita a seguir: Automatizar a restauração mensal das configurações padrão de envio de e-mails e SMS em cada módulo, com a possibilidade de intervenção manual para ampliar o limite de envios.</t>
  </si>
  <si>
    <t>2.105</t>
  </si>
  <si>
    <t>Demonstrar, em ambiente funcional e com execução em tempo real, a funcionalidade de segurança ou administração descrita a seguir: Identificar e-mails e SMS que aguardam envio, com a opção de cancelá-los antes da efetiva entrega aos destinatários.</t>
  </si>
  <si>
    <t>2.106</t>
  </si>
  <si>
    <t>Demonstrar, em ambiente funcional e com execução em tempo real, a funcionalidade de segurança ou administração descrita a seguir: Viabilizar o registro de links para acesso via WEB, incluindo links para outras aplicações ou sites, e permitir o envio de links de endereços de WEBsites por e-mail.</t>
  </si>
  <si>
    <t>2.107</t>
  </si>
  <si>
    <t>Demonstrar, em ambiente funcional e com execução em tempo real, a funcionalidade de segurança ou administração descrita a seguir: Reunir as principais configurações e parametrizações essenciais para o correto funcionamento da plataforma em uma tela resumida, simplificando a gestão administrativa.</t>
  </si>
  <si>
    <t>2.108</t>
  </si>
  <si>
    <t>Demonstrar, em ambiente funcional e com execução em tempo real, a funcionalidade de segurança ou administração descrita a seguir: Apresentar uma tela dedicada aos serviços automatizados que requerem sincronização, detalhando os serviços, funcionalidades envolvidas e horários de execução.</t>
  </si>
  <si>
    <t>2.109</t>
  </si>
  <si>
    <t>Demonstrar, em ambiente funcional e com execução em tempo real, a funcionalidade de segurança ou administração descrita a seguir: Implementar uma funcionalidade que permita aos usuários criarem uma lista de menus favoritos, centralizando as funcionalidades mais utilizadas no sistema.</t>
  </si>
  <si>
    <t>2.110</t>
  </si>
  <si>
    <t>Demonstrar, em ambiente funcional e com execução em tempo real, a funcionalidade de segurança ou administração descrita a seguir: Incorporar a funcionalidade em todos os módulos, registrando e armazenando as preferências de menus e funcionalidades de cada usuário individualmente.</t>
  </si>
  <si>
    <t>2.111</t>
  </si>
  <si>
    <t>Demonstrar, em ambiente funcional e com execução em tempo real, a funcionalidade de segurança ou administração descrita a seguir: Oferecer uma Caixa de Diálogo dedicada à entrada de chamadas pelo menu, possibilitando a pesquisa abrangente de todas as funções disponíveis no sistema.</t>
  </si>
  <si>
    <t>2.112</t>
  </si>
  <si>
    <t>Demonstrar, em ambiente funcional e com execução em tempo real, a funcionalidade de segurança ou administração descrita a seguir: Garantir que todas as suas funcionalidades possam ser operadas pelos usuários, sem necessidade de intervenção de suporte técnico.</t>
  </si>
  <si>
    <t>2.113</t>
  </si>
  <si>
    <t>Demonstrar, em ambiente funcional e com execução em tempo real, a funcionalidade de segurança ou administração descrita a seguir: Permitir a manutenção do cadastro de perfil de acesso, que corresponde ao conjunto de funcionalidades e permissões de usuários do sistema.</t>
  </si>
  <si>
    <t>2.114</t>
  </si>
  <si>
    <t>Demonstrar, em ambiente funcional e com execução em tempo real, a funcionalidade de segurança ou administração descrita a seguir: Permitir a consulta dos usuários do sistema, apresentando as seguintes informações do usuário: nome do usuário, e-mail, login e senha do usuário, perfil de acesso e política de privacidade.</t>
  </si>
  <si>
    <t>2.115</t>
  </si>
  <si>
    <t>Demonstrar, em ambiente funcional e com execução em tempo real, a funcionalidade de segurança ou administração descrita a seguir: Permitir que o administrador da Secretaria de Educação possa restringir as funções que serão realizadas por cada usuário no sistema, determinadas através criação de perfis de acesso.</t>
  </si>
  <si>
    <t>2.116</t>
  </si>
  <si>
    <t>Demonstrar, em ambiente funcional e com execução em tempo real, a funcionalidade de segurança ou administração descrita a seguir: Possibilitar o acesso às notas de versão do sistema, onde cada usuário poderá acompanhar novos recursos, modificações e correções implementadas em cada versão lançada.</t>
  </si>
  <si>
    <t>3</t>
  </si>
  <si>
    <t>3.1</t>
  </si>
  <si>
    <t>Secretaria Escolar, Censo Escolar e AEE</t>
  </si>
  <si>
    <t>Demonstrar, em ambiente funcional e com execução em tempo real, a funcionalidade relacionada às atividades da secretaria escolar, ao censo escolar e ao atendimento do plano educacional individualizado (AEE), conforme descrito a seguir: Configurar a Carga de Dados e Gestão Pedagógica e Administrativa: Incorporar registros de dados e personalizações relevantes para a rede de ensino.</t>
  </si>
  <si>
    <t>A comissão deverá solicitar a execução prática da funcionalidade no sistema, validando cadastros acadêmicos e administrativos, indicadores do censo escolar, registros do AEE, fluxos operacionais, controles e relatórios apresentados.</t>
  </si>
  <si>
    <t>3.2</t>
  </si>
  <si>
    <t>Demonstrar, em ambiente funcional e com execução em tempo real, a funcionalidade relacionada às atividades da secretaria escolar, ao censo escolar e ao atendimento do plano educacional individualizado (AEE), conforme descrito a seguir: Painel de Gestão Individualizado por Unidade Escolar: Permitir que secretários escolares, pedagogos, responsáveis, professores e gestores acessem seus indicadores de acordo com seu perfil e cadastro de acesso.</t>
  </si>
  <si>
    <t>3.3</t>
  </si>
  <si>
    <t>Demonstrar, em ambiente funcional e com execução em tempo real, a funcionalidade relacionada às atividades da secretaria escolar, ao censo escolar e ao atendimento do plano educacional individualizado (AEE), conforme descrito a seguir: a) Apresentar informações essenciais, como total de alunos em curso, segmentados por diferentes áreas de ensino.</t>
  </si>
  <si>
    <t>3.4</t>
  </si>
  <si>
    <t>Demonstrar, em ambiente funcional e com execução em tempo real, a funcionalidade relacionada às atividades da secretaria escolar, ao censo escolar e ao atendimento do plano educacional individualizado (AEE), conforme descrito a seguir: b) Acompanhar transferências, matrículas decorrentes de decisões judiciais, cancelamentos, desistências, evasões, alunos com deficiência e distribuição por gênero.</t>
  </si>
  <si>
    <t>3.5</t>
  </si>
  <si>
    <t>Demonstrar, em ambiente funcional e com execução em tempo real, a funcionalidade relacionada às atividades da secretaria escolar, ao censo escolar e ao atendimento do plano educacional individualizado (AEE), conforme descrito a seguir: c) Incluir hiperlinks em cada quadro de indicadores para análise detalhada e opção de impressão dos dados.</t>
  </si>
  <si>
    <t>3.6</t>
  </si>
  <si>
    <t>Demonstrar, em ambiente funcional e com execução em tempo real, a funcionalidade relacionada às atividades da secretaria escolar, ao censo escolar e ao atendimento do plano educacional individualizado (AEE), conforme descrito a seguir: a) Exibir indicadores em formatos de gráfico personalizados, considerando a unidade escolar e o perfil do secretário escolar.</t>
  </si>
  <si>
    <t>3.7</t>
  </si>
  <si>
    <t>Demonstrar, em ambiente funcional e com execução em tempo real, a funcionalidade relacionada às atividades da secretaria escolar, ao censo escolar e ao atendimento do plano educacional individualizado (AEE), conforme descrito a seguir: b) Inclusão de informações em formatos de gráfico cruciais, como total de vagas disponíveis, total de alunos matriculados e total de vagas consumidas.</t>
  </si>
  <si>
    <t>3.8</t>
  </si>
  <si>
    <t>Demonstrar, em ambiente funcional e com execução em tempo real, a funcionalidade relacionada às atividades da secretaria escolar, ao censo escolar e ao atendimento do plano educacional individualizado (AEE), conforme descrito a seguir: c) Apresentação  em formatos de gráfico da quantidade específica para cada situação, discriminada por segmento de ensino e ano de escolaridade.</t>
  </si>
  <si>
    <t>3.9</t>
  </si>
  <si>
    <t>Demonstrar, em ambiente funcional e com execução em tempo real, a funcionalidade relacionada às atividades da secretaria escolar, ao censo escolar e ao atendimento do plano educacional individualizado (AEE), conforme descrito a seguir: a) Visualização de indicadores de transferência personalizados, levando em conta a unidade escolar e o perfil do secretário escolar.</t>
  </si>
  <si>
    <t>3.10</t>
  </si>
  <si>
    <t>Demonstrar, em ambiente funcional e com execução em tempo real, a funcionalidade relacionada às atividades da secretaria escolar, ao censo escolar e ao atendimento do plano educacional individualizado (AEE), conforme descrito a seguir: b) Acompanhamento de indicadores de transferência totais, como alunos aguardando transferência de saída na unidade escolar, alunos aguardando transferência de entrada e pedidos de transferência solicitados pelos responsáveis pelo portal do responsável WEB ou presencialmente.</t>
  </si>
  <si>
    <t>3.11</t>
  </si>
  <si>
    <t>Demonstrar, em ambiente funcional e com execução em tempo real, a funcionalidade relacionada às atividades da secretaria escolar, ao censo escolar e ao atendimento do plano educacional individualizado (AEE), conforme descrito a seguir: c) Inclusão de hiperlinks para análise detalhada de cada indicador de transferência , com opção de analisar todas as situações em uma única tela e busca facilitada de alunos e detalhes de sua situação.</t>
  </si>
  <si>
    <t>3.12</t>
  </si>
  <si>
    <t>Demonstrar, em ambiente funcional e com execução em tempo real, a funcionalidade relacionada às atividades da secretaria escolar, ao censo escolar e ao atendimento do plano educacional individualizado (AEE), conforme descrito a seguir: d) Indicadores de transferência com indicação visual da necessidade de ação, com alteração de cor no quadro indicativo.</t>
  </si>
  <si>
    <t>3.13</t>
  </si>
  <si>
    <t>Demonstrar, em ambiente funcional e com execução em tempo real, a funcionalidade relacionada às atividades da secretaria escolar, ao censo escolar e ao atendimento do plano educacional individualizado (AEE), conforme descrito a seguir: Indicadores para Pedagogos: Visualização de indicadores personalizados para pedagogos, considerando informações cruciais, como totais de alunos matriculados por segmento de ensino, alunos desistentes por segmento de ensino e alunos matriculados por decisão judicial por segmento de ensino.</t>
  </si>
  <si>
    <t>3.14</t>
  </si>
  <si>
    <t>Demonstrar, em ambiente funcional e com execução em tempo real, a funcionalidade relacionada às atividades da secretaria escolar, ao censo escolar e ao atendimento do plano educacional individualizado (AEE), conforme descrito a seguir: a) Possibilidade de visualizar informações personalizadas dos professores, levando em consideração tanto a unidade escolar quanto o perfil pedagogo.</t>
  </si>
  <si>
    <t>3.15</t>
  </si>
  <si>
    <t>Demonstrar, em ambiente funcional e com execução em tempo real, a funcionalidade relacionada às atividades da secretaria escolar, ao censo escolar e ao atendimento do plano educacional individualizado (AEE), conforme descrito a seguir: b) Abordagem de aspectos essenciais dos professores, como os que não lançaram frequência ou conteúdo.</t>
  </si>
  <si>
    <t>3.16</t>
  </si>
  <si>
    <t>Demonstrar, em ambiente funcional e com execução em tempo real, a funcionalidade relacionada às atividades da secretaria escolar, ao censo escolar e ao atendimento do plano educacional individualizado (AEE), conforme descrito a seguir: c) Opção de pesquisa por data de referência para identificação de professores pelo nome, turma e disciplina.</t>
  </si>
  <si>
    <t>3.17</t>
  </si>
  <si>
    <t>Demonstrar, em ambiente funcional e com execução em tempo real, a funcionalidade relacionada às atividades da secretaria escolar, ao censo escolar e ao atendimento do plano educacional individualizado (AEE), conforme descrito a seguir: Oferecer indicadores personalizados para professores, incluindo totais de atividades online não corrigidas e alunos em registro de conteúdo.</t>
  </si>
  <si>
    <t>3.18</t>
  </si>
  <si>
    <t>Demonstrar, em ambiente funcional e com execução em tempo real, a funcionalidade relacionada às atividades da secretaria escolar, ao censo escolar e ao atendimento do plano educacional individualizado (AEE), conforme descrito a seguir: a) Visualização de informações personalizadas sobre o calendário acadêmico, considerando tanto a unidade escolar quanto o perfil professor.</t>
  </si>
  <si>
    <t>3.19</t>
  </si>
  <si>
    <t>Demonstrar, em ambiente funcional e com execução em tempo real, a funcionalidade relacionada às atividades da secretaria escolar, ao censo escolar e ao atendimento do plano educacional individualizado (AEE), conforme descrito a seguir: b) Calendário acadêmico personalizado com detalhamento dos dias da semana e seus respectivos horários de aula, associados às disciplinas e turmas correspondentes.</t>
  </si>
  <si>
    <t>3.20</t>
  </si>
  <si>
    <t>Demonstrar, em ambiente funcional e com execução em tempo real, a funcionalidade relacionada às atividades da secretaria escolar, ao censo escolar e ao atendimento do plano educacional individualizado (AEE), conforme descrito a seguir: a) Possibilidade de selecionar unidades escolares para usuários associados a mais de uma unidade ou com múltiplos perfis, como secretários escolares, pedagogos e professores.</t>
  </si>
  <si>
    <t>3.21</t>
  </si>
  <si>
    <t>Demonstrar, em ambiente funcional e com execução em tempo real, a funcionalidade relacionada às atividades da secretaria escolar, ao censo escolar e ao atendimento do plano educacional individualizado (AEE), conforme descrito a seguir: b) Facilitar a navegação entre diferentes unidades escolares e o acesso a indicadores específicos de cada uma.</t>
  </si>
  <si>
    <t>3.22</t>
  </si>
  <si>
    <t>Demonstrar, em ambiente funcional e com execução em tempo real, a funcionalidade relacionada às atividades da secretaria escolar, ao censo escolar e ao atendimento do plano educacional individualizado (AEE), conforme descrito a seguir: a) Permitir que o responsável pelo aluno, ao fazer login no sistema, selecione as informações relacionadas ao aluno desejado, especialmente se houver mais de um aluno associado a ele.</t>
  </si>
  <si>
    <t>3.23</t>
  </si>
  <si>
    <t>Demonstrar, em ambiente funcional e com execução em tempo real, a funcionalidade relacionada às atividades da secretaria escolar, ao censo escolar e ao atendimento do plano educacional individualizado (AEE), conforme descrito a seguir: b) Apresentar ao responsável pelo aluno, dados como o nome do aluno, turma, unidade escolar e situação acadêmica durante o período letivo.</t>
  </si>
  <si>
    <t>3.24</t>
  </si>
  <si>
    <t>Demonstrar, em ambiente funcional e com execução em tempo real, a funcionalidade relacionada às atividades da secretaria escolar, ao censo escolar e ao atendimento do plano educacional individualizado (AEE), conforme descrito a seguir: a) Permite ao responsável pelo aluno, em seu painel, fazer solicitações de transferência de unidade escolar.</t>
  </si>
  <si>
    <t>3.25</t>
  </si>
  <si>
    <t>Demonstrar, em ambiente funcional e com execução em tempo real, a funcionalidade relacionada às atividades da secretaria escolar, ao censo escolar e ao atendimento do plano educacional individualizado (AEE), conforme descrito a seguir: b) Sistema apresenta unidades escolares disponíveis no bairro desejado, considerando o ano de escolaridade do aluno, e permite que o responsável indique sua preferência de turno.</t>
  </si>
  <si>
    <t>3.26</t>
  </si>
  <si>
    <t>Demonstrar, em ambiente funcional e com execução em tempo real, a funcionalidade relacionada às atividades da secretaria escolar, ao censo escolar e ao atendimento do plano educacional individualizado (AEE), conforme descrito a seguir: a) Apresentar os dados de calendários escolares dinâmicos com: cursos, escolas, turmas etc.</t>
  </si>
  <si>
    <t>3.27</t>
  </si>
  <si>
    <t>Demonstrar, em ambiente funcional e com execução em tempo real, a funcionalidade relacionada às atividades da secretaria escolar, ao censo escolar e ao atendimento do plano educacional individualizado (AEE), conforme descrito a seguir: b) Disponibilizar um calendário escolar completo no painel do responsável, incluindo todos os meses, dias letivos e não letivos, eventos escolares, recessos, períodos de trimestre, reuniões do conselho de classe e fases de planejamento.</t>
  </si>
  <si>
    <t>3.28</t>
  </si>
  <si>
    <t>Demonstrar, em ambiente funcional e com execução em tempo real, a funcionalidade relacionada às atividades da secretaria escolar, ao censo escolar e ao atendimento do plano educacional individualizado (AEE), conforme descrito a seguir: c) Possibilitar visualização dinâmica do calendário, com atualizações em tempo real, e oferece opção de impressão.</t>
  </si>
  <si>
    <t>3.29</t>
  </si>
  <si>
    <t>Demonstrar, em ambiente funcional e com execução em tempo real, a funcionalidade relacionada às atividades da secretaria escolar, ao censo escolar e ao atendimento do plano educacional individualizado (AEE), conforme descrito a seguir: Status das Solicitações de Transferência: Permitir ao responsável do aluno visualizar, por meio de seu painel, o status das solicitações de transferência, indicando claramente se estão em aberto ou concluídas.</t>
  </si>
  <si>
    <t>3.30</t>
  </si>
  <si>
    <t>Demonstrar, em ambiente funcional e com execução em tempo real, a funcionalidade relacionada às atividades da secretaria escolar, ao censo escolar e ao atendimento do plano educacional individualizado (AEE), conforme descrito a seguir: a) O responsável poderá realizar alterações de forma intuitiva nos alunos vinculados a ele, incluindo a visualização das enturmações associadas a cada aluno.</t>
  </si>
  <si>
    <t>3.31</t>
  </si>
  <si>
    <t>Demonstrar, em ambiente funcional e com execução em tempo real, a funcionalidade relacionada às atividades da secretaria escolar, ao censo escolar e ao atendimento do plano educacional individualizado (AEE), conforme descrito a seguir: b) Enturmações apresentarão informações como o ano de escolaridade e o código da unidade escolar correspondente.</t>
  </si>
  <si>
    <t>3.32</t>
  </si>
  <si>
    <t>Demonstrar, em ambiente funcional e com execução em tempo real, a funcionalidade relacionada às atividades da secretaria escolar, ao censo escolar e ao atendimento do plano educacional individualizado (AEE), conforme descrito a seguir: a) O responsável poderá visualizar o boletim do aluno desejado, detalhando minuciosamente cada etapa do processo de notas obtidas, incluindo as notas correspondentes a cada atividade realizada.</t>
  </si>
  <si>
    <t>3.33</t>
  </si>
  <si>
    <t>Demonstrar, em ambiente funcional e com execução em tempo real, a funcionalidade relacionada às atividades da secretaria escolar, ao censo escolar e ao atendimento do plano educacional individualizado (AEE), conforme descrito a seguir: b) O boletim também apresentará o total de faltas adquiridas por disciplina e etapa, permitindo a seleção de qual etapa ou trimestre deseja visualizar.</t>
  </si>
  <si>
    <t>3.34</t>
  </si>
  <si>
    <t>Demonstrar, em ambiente funcional e com execução em tempo real, a funcionalidade relacionada às atividades da secretaria escolar, ao censo escolar e ao atendimento do plano educacional individualizado (AEE), conforme descrito a seguir: c) Boletim Anual Consolidado: proporcionar ao responsável a visualização do boletim anual, consolidando as notas obtidas ao longo do ano, incluindo a soma total de todas as notas e o resultado final do aluno.</t>
  </si>
  <si>
    <t>3.35</t>
  </si>
  <si>
    <t>Demonstrar, em ambiente funcional e com execução em tempo real, a funcionalidade relacionada às atividades da secretaria escolar, ao censo escolar e ao atendimento do plano educacional individualizado (AEE), conforme descrito a seguir: a) O responsável poderá acessar a visualização da frequência anual, apresentando as faltas e presenças ao longo do ano.</t>
  </si>
  <si>
    <t>3.36</t>
  </si>
  <si>
    <t>Demonstrar, em ambiente funcional e com execução em tempo real, a funcionalidade relacionada às atividades da secretaria escolar, ao censo escolar e ao atendimento do plano educacional individualizado (AEE), conforme descrito a seguir: b) Frequências serão consolidadas com os registros lançados ao longo de cada etapa do período letivo, incluindo a soma total de aulas ministradas, faltas registradas e o percentual de frequência em cada disciplina.</t>
  </si>
  <si>
    <t>3.37</t>
  </si>
  <si>
    <t>Demonstrar, em ambiente funcional e com execução em tempo real, a funcionalidade relacionada às atividades da secretaria escolar, ao censo escolar e ao atendimento do plano educacional individualizado (AEE), conforme descrito a seguir: Visualização de Ocorrências dos Alunos: Permitir ao responsável visualizar as ocorrências referentes aos alunos vinculados, incluindo informações como a data da ocorrência, tipo, categoria, observações e orientações deixadas para visualização tanto pelo aluno quanto pelo responsável.</t>
  </si>
  <si>
    <t>3.38</t>
  </si>
  <si>
    <t>Demonstrar, em ambiente funcional e com execução em tempo real, a funcionalidade relacionada às atividades da secretaria escolar, ao censo escolar e ao atendimento do plano educacional individualizado (AEE), conforme descrito a seguir: Quadro de Horários dos Alunos: O responsável poderá visualizar o quadro de horários dos alunos vinculados, verificando os dias da semana, horários das aulas e disciplinas correspondentes, bem como informações sobre a turma a que o aluno pertence.</t>
  </si>
  <si>
    <t>3.39</t>
  </si>
  <si>
    <t>Demonstrar, em ambiente funcional e com execução em tempo real, a funcionalidade relacionada às atividades da secretaria escolar, ao censo escolar e ao atendimento do plano educacional individualizado (AEE), conforme descrito a seguir: a) Permitir ao responsável visualizar o quadro de ambiente online elaborado pelos professores da instituição escolar.</t>
  </si>
  <si>
    <t>3.40</t>
  </si>
  <si>
    <t>Demonstrar, em ambiente funcional e com execução em tempo real, a funcionalidade relacionada às atividades da secretaria escolar, ao censo escolar e ao atendimento do plano educacional individualizado (AEE), conforme descrito a seguir: b) Os responsáveis poderão identificar as atividades designadas para os alunos, organizadas por disciplinas, verificar se o aluno concluiu as atividades atribuídas, visualizar correções feitas pelos professores, notas obtidas e datas limite para a entrega das tarefas.</t>
  </si>
  <si>
    <t>3.41</t>
  </si>
  <si>
    <t>Demonstrar, em ambiente funcional e com execução em tempo real, a funcionalidade relacionada às atividades da secretaria escolar, ao censo escolar e ao atendimento do plano educacional individualizado (AEE), conforme descrito a seguir: c) Permitir verificação por etapas do progresso do aluno no ambiente online.</t>
  </si>
  <si>
    <t>3.42</t>
  </si>
  <si>
    <t>Demonstrar, em ambiente funcional e com execução em tempo real, a funcionalidade relacionada às atividades da secretaria escolar, ao censo escolar e ao atendimento do plano educacional individualizado (AEE), conforme descrito a seguir: a) Permitir que o responsável visualize o acervo da biblioteca da unidade escolar do aluno.</t>
  </si>
  <si>
    <t>3.43</t>
  </si>
  <si>
    <t>Demonstrar, em ambiente funcional e com execução em tempo real, a funcionalidade relacionada às atividades da secretaria escolar, ao censo escolar e ao atendimento do plano educacional individualizado (AEE), conforme descrito a seguir: b) Os responsáveis poderão verificar a disponibilidade de acervos na biblioteca e realizar consultas adicionais, facilitando o acesso a recursos educacionais.</t>
  </si>
  <si>
    <t>3.44</t>
  </si>
  <si>
    <t>Demonstrar, em ambiente funcional e com execução em tempo real, a funcionalidade relacionada às atividades da secretaria escolar, ao censo escolar e ao atendimento do plano educacional individualizado (AEE), conforme descrito a seguir: a) Permitir que o responsável visualize os eventos associados ao aluno.</t>
  </si>
  <si>
    <t>3.45</t>
  </si>
  <si>
    <t>Demonstrar, em ambiente funcional e com execução em tempo real, a funcionalidade relacionada às atividades da secretaria escolar, ao censo escolar e ao atendimento do plano educacional individualizado (AEE), conforme descrito a seguir: b) Permitir que os responsáveis possam usar filtros de data de início e término para listar todos os eventos ocorridos durante o período desejado, acompanhando as atividades e acontecimentos escolares do aluno.</t>
  </si>
  <si>
    <t>3.46</t>
  </si>
  <si>
    <t>Demonstrar, em ambiente funcional e com execução em tempo real, a funcionalidade relacionada às atividades da secretaria escolar, ao censo escolar e ao atendimento do plano educacional individualizado (AEE), conforme descrito a seguir: a) Para os gestores, o sistema proporcionará a visualização de indicadores personalizados abrangendo informações essenciais por período letivo, tais como o total de unidades na rede.</t>
  </si>
  <si>
    <t>3.47</t>
  </si>
  <si>
    <t>Demonstrar, em ambiente funcional e com execução em tempo real, a funcionalidade relacionada às atividades da secretaria escolar, ao censo escolar e ao atendimento do plano educacional individualizado (AEE), conforme descrito a seguir: b) Para os gestores, o sistema proporcionará a visualização de indicadores personalizados abrangendo informações essenciais por período letivo, tais como o total de alunos na rede.</t>
  </si>
  <si>
    <t>3.48</t>
  </si>
  <si>
    <t>Demonstrar, em ambiente funcional e com execução em tempo real, a funcionalidade relacionada às atividades da secretaria escolar, ao censo escolar e ao atendimento do plano educacional individualizado (AEE), conforme descrito a seguir: c) Para os gestores, o sistema proporcionará a visualização de indicadores e gráficos personalizados abrangendo informações essenciais por período letivo, tais como o total de alunos por unidade escolar.</t>
  </si>
  <si>
    <t>3.49</t>
  </si>
  <si>
    <t>Demonstrar, em ambiente funcional e com execução em tempo real, a funcionalidade relacionada às atividades da secretaria escolar, ao censo escolar e ao atendimento do plano educacional individualizado (AEE), conforme descrito a seguir: d) Para os gestores, o sistema proporcionará a visualização de indicadores e gráficos personalizados abrangendo informações essenciais por período letivo, tais como o total de turmas por unidade escolar.</t>
  </si>
  <si>
    <t>3.50</t>
  </si>
  <si>
    <t>Demonstrar, em ambiente funcional e com execução em tempo real, a funcionalidade relacionada às atividades da secretaria escolar, ao censo escolar e ao atendimento do plano educacional individualizado (AEE), conforme descrito a seguir: e) Para os gestores, o sistema proporcionará a visualização de indicadores e gráficos personalizados abrangendo informações essenciais por período letivo, tais como o total de alunos por segmento de ensino (curso).</t>
  </si>
  <si>
    <t>3.51</t>
  </si>
  <si>
    <t>Demonstrar, em ambiente funcional e com execução em tempo real, a funcionalidade relacionada às atividades da secretaria escolar, ao censo escolar e ao atendimento do plano educacional individualizado (AEE), conforme descrito a seguir: f) Para os gestores, o sistema proporcionará a visualização de indicadores e gráficos personalizados abrangendo informações essenciais por período letivo, tais como o total de alunos por ano de escolaridade.</t>
  </si>
  <si>
    <t>3.52</t>
  </si>
  <si>
    <t>Demonstrar, em ambiente funcional e com execução em tempo real, a funcionalidade relacionada às atividades da secretaria escolar, ao censo escolar e ao atendimento do plano educacional individualizado (AEE), conforme descrito a seguir: g) Para os gestores, o sistema proporcionará a visualização de indicadores e gráficos personalizados abrangendo informações essenciais por período letivo, tais como o total de alunos por faixa etária prédefinida (0 a 3, 4 a 5, 6 a 14, 15 a 18, 18+).</t>
  </si>
  <si>
    <t>3.53</t>
  </si>
  <si>
    <t>Demonstrar, em ambiente funcional e com execução em tempo real, a funcionalidade relacionada às atividades da secretaria escolar, ao censo escolar e ao atendimento do plano educacional individualizado (AEE), conforme descrito a seguir: h) Para os gestores, o sistema proporcionará a visualização de indicadores e gráficos personalizados abrangendo informações essenciais por período letivo, tais como o total de alunos por resultado final.</t>
  </si>
  <si>
    <t>3.54</t>
  </si>
  <si>
    <t>Demonstrar, em ambiente funcional e com execução em tempo real, a funcionalidade relacionada às atividades da secretaria escolar, ao censo escolar e ao atendimento do plano educacional individualizado (AEE), conforme descrito a seguir: i) Para os gestores, o sistema proporcionará a visualização de indicadores e gráficos personalizados abrangendo informações essenciais por período letivo, tais como o total de alunos com necessidades especiais.</t>
  </si>
  <si>
    <t>3.55</t>
  </si>
  <si>
    <t>Demonstrar, em ambiente funcional e com execução em tempo real, a funcionalidade relacionada às atividades da secretaria escolar, ao censo escolar e ao atendimento do plano educacional individualizado (AEE), conforme descrito a seguir: j) Para os gestores, o sistema proporcionará a visualização de indicadores e gráficos personalizados abrangendo informações essenciais por período letivo, tais como o total de unidades escolares por zona.</t>
  </si>
  <si>
    <t>3.56</t>
  </si>
  <si>
    <t>Demonstrar, em ambiente funcional e com execução em tempo real, a funcionalidade relacionada às atividades da secretaria escolar, ao censo escolar e ao atendimento do plano educacional individualizado (AEE), conforme descrito a seguir: k) Para os gestores, o sistema proporcionará a visualização de indicadores e gráficos personalizados abrangendo informações essenciais por período letivo, tais como o total de evolução do quantitativo de turmas ao longo de todos os anos.</t>
  </si>
  <si>
    <t>3.57</t>
  </si>
  <si>
    <t>Demonstrar, em ambiente funcional e com execução em tempo real, a funcionalidade relacionada às atividades da secretaria escolar, ao censo escolar e ao atendimento do plano educacional individualizado (AEE), conforme descrito a seguir: l) Para os gestores, o sistema proporcionará a visualização de indicadores e gráficos personalizados abrangendo informações essenciais por período letivo, tais como o total de evolução do quantitativo de professores ao longo de todos os anos.</t>
  </si>
  <si>
    <t>3.58</t>
  </si>
  <si>
    <t>Demonstrar, em ambiente funcional e com execução em tempo real, a funcionalidade relacionada às atividades da secretaria escolar, ao censo escolar e ao atendimento do plano educacional individualizado (AEE), conforme descrito a seguir: m) Para os gestores, o sistema proporcionará a visualização de indicadores e gráficos personalizados abrangendo informações essenciais por período letivo, tais como o total de evolução do quantitativo de matrículas ao longo de todos os anos.</t>
  </si>
  <si>
    <t>3.59</t>
  </si>
  <si>
    <t>Demonstrar, em ambiente funcional e com execução em tempo real, a funcionalidade relacionada às atividades da secretaria escolar, ao censo escolar e ao atendimento do plano educacional individualizado (AEE), conforme descrito a seguir: a) Permitir o cadastro e agendamento de atendimentos especializados, abrangendo informações essenciais.</t>
  </si>
  <si>
    <t>3.60</t>
  </si>
  <si>
    <t>Demonstrar, em ambiente funcional e com execução em tempo real, a funcionalidade relacionada às atividades da secretaria escolar, ao censo escolar e ao atendimento do plano educacional individualizado (AEE), conforme descrito a seguir: b) Os registros e agendamentos de atendimentos especializados incluirão o período letivo, unidade escolar, segmento de ensino, ano de escolaridade, turma, aluno, data de início e término, facilitando o acompanhamento de atendimentos específicos.</t>
  </si>
  <si>
    <t>3.61</t>
  </si>
  <si>
    <t>Demonstrar, em ambiente funcional e com execução em tempo real, a funcionalidade relacionada às atividades da secretaria escolar, ao censo escolar e ao atendimento do plano educacional individualizado (AEE), conforme descrito a seguir: a) Permitir registrar e agendar atendimentos especializados, incluindo informações essenciais, como nome do assunto, data e hora do atendimento e justificativa.</t>
  </si>
  <si>
    <t>3.62</t>
  </si>
  <si>
    <t>Demonstrar, em ambiente funcional e com execução em tempo real, a funcionalidade relacionada às atividades da secretaria escolar, ao censo escolar e ao atendimento do plano educacional individualizado (AEE), conforme descrito a seguir: b) Os usuários poderão inserir quantos registros forem necessários, vinculados ao aluno.</t>
  </si>
  <si>
    <t>3.63</t>
  </si>
  <si>
    <t>Demonstrar, em ambiente funcional e com execução em tempo real, a funcionalidade relacionada às atividades da secretaria escolar, ao censo escolar e ao atendimento do plano educacional individualizado (AEE), conforme descrito a seguir: c) Haverá também a opção de agendar atendimentos, fornecendo a data e hora do atendimento, a especialidade e uma descrição do atendimento.</t>
  </si>
  <si>
    <t>3.64</t>
  </si>
  <si>
    <t>Demonstrar, em ambiente funcional e com execução em tempo real, a funcionalidade relacionada às atividades da secretaria escolar, ao censo escolar e ao atendimento do plano educacional individualizado (AEE), conforme descrito a seguir: Listagem de Agendamentos de Atendimentos Especializados: Permitir listar todos os agendamentos registrados para atendimentos especializados, facilitando o acompanhamento e a organização dos serviços de apoio aos alunos.</t>
  </si>
  <si>
    <t>3.65</t>
  </si>
  <si>
    <t>Demonstrar, em ambiente funcional e com execução em tempo real, a funcionalidade relacionada às atividades da secretaria escolar, ao censo escolar e ao atendimento do plano educacional individualizado (AEE), conforme descrito a seguir: a) Permitir o cadastro de anos de escolaridade, abrangendo informações essenciais, como nome do ano de escolaridade, vinculação ao segmento de ensino, identificação para importações, número correspondente ao ano de escolaridade, associação com a etapa do censo escolar e idade de referência.</t>
  </si>
  <si>
    <t>3.66</t>
  </si>
  <si>
    <t>Demonstrar, em ambiente funcional e com execução em tempo real, a funcionalidade relacionada às atividades da secretaria escolar, ao censo escolar e ao atendimento do plano educacional individualizado (AEE), conforme descrito a seguir: b) Garantir que os alunos sejam registrados de acordo com as faixas etárias apropriadas para seus respectivos anos de escolaridade.</t>
  </si>
  <si>
    <t>3.67</t>
  </si>
  <si>
    <t>Demonstrar, em ambiente funcional e com execução em tempo real, a funcionalidade relacionada às atividades da secretaria escolar, ao censo escolar e ao atendimento do plano educacional individualizado (AEE), conforme descrito a seguir: c) Os usuários poderão editar, excluir, visualizar, listar e pesquisar os anos de escolaridade cadastrados.</t>
  </si>
  <si>
    <t>3.68</t>
  </si>
  <si>
    <t>Demonstrar, em ambiente funcional e com execução em tempo real, a funcionalidade relacionada às atividades da secretaria escolar, ao censo escolar e ao atendimento do plano educacional individualizado (AEE), conforme descrito a seguir: a) Permitir o cadastro de faixas de arredondamento, definindo início e término da faixa, a quantidade de casas decimais permitidas e como as notas serão arredondadas dentro dessa faixa.</t>
  </si>
  <si>
    <t>3.69</t>
  </si>
  <si>
    <t>Demonstrar, em ambiente funcional e com execução em tempo real, a funcionalidade relacionada às atividades da secretaria escolar, ao censo escolar e ao atendimento do plano educacional individualizado (AEE), conforme descrito a seguir: b) Os usuários terão a flexibilidade de criar várias faixas de arredondamento.</t>
  </si>
  <si>
    <t>3.70</t>
  </si>
  <si>
    <t>Demonstrar, em ambiente funcional e com execução em tempo real, a funcionalidade relacionada às atividades da secretaria escolar, ao censo escolar e ao atendimento do plano educacional individualizado (AEE), conforme descrito a seguir: c) Também serão fornecidas funcionalidades para editar, excluir, visualizar, listar e pesquisar as faixas de arredondamento cadastradas.</t>
  </si>
  <si>
    <t>3.71</t>
  </si>
  <si>
    <t>Demonstrar, em ambiente funcional e com execução em tempo real, a funcionalidade relacionada às atividades da secretaria escolar, ao censo escolar e ao atendimento do plano educacional individualizado (AEE), conforme descrito a seguir: a) Possibilitar o registro detalhado de auxiliares de secretaria, incluindo informações como nome e/ou CPF.</t>
  </si>
  <si>
    <t>3.72</t>
  </si>
  <si>
    <t>Demonstrar, em ambiente funcional e com execução em tempo real, a funcionalidade relacionada às atividades da secretaria escolar, ao censo escolar e ao atendimento do plano educacional individualizado (AEE), conforme descrito a seguir: b) A associação automática dos auxiliares de secretaria aos dados e documentos inseridos no cadastro de usuário será habilitada, otimizando o processo.</t>
  </si>
  <si>
    <t>3.73</t>
  </si>
  <si>
    <t>Demonstrar, em ambiente funcional e com execução em tempo real, a funcionalidade relacionada às atividades da secretaria escolar, ao censo escolar e ao atendimento do plano educacional individualizado (AEE), conforme descrito a seguir: c) Funções para editar, excluir, visualizar, listar e pesquisar registros de auxiliares de secretaria estarão disponíveis.</t>
  </si>
  <si>
    <t>3.74</t>
  </si>
  <si>
    <t>Demonstrar, em ambiente funcional e com execução em tempo real, a funcionalidade relacionada às atividades da secretaria escolar, ao censo escolar e ao atendimento do plano educacional individualizado (AEE), conforme descrito a seguir: a) O sistema permitirá o cadastro de bairros, abrangendo informações como nome do bairro e ID de importação.</t>
  </si>
  <si>
    <t>3.75</t>
  </si>
  <si>
    <t>Demonstrar, em ambiente funcional e com execução em tempo real, a funcionalidade relacionada às atividades da secretaria escolar, ao censo escolar e ao atendimento do plano educacional individualizado (AEE), conforme descrito a seguir: b) Os bairros poderão ser cadastrados manualmente ou importados por meio de arquivos CSV, oferecendo personalização e carga inicial no sistema.</t>
  </si>
  <si>
    <t>3.76</t>
  </si>
  <si>
    <t>Demonstrar, em ambiente funcional e com execução em tempo real, a funcionalidade relacionada às atividades da secretaria escolar, ao censo escolar e ao atendimento do plano educacional individualizado (AEE), conforme descrito a seguir: c) Funções para editar, excluir, visualizar, listar e pesquisar bairros cadastrados serão disponibilizadas.</t>
  </si>
  <si>
    <t>3.77</t>
  </si>
  <si>
    <t>Demonstrar, em ambiente funcional e com execução em tempo real, a funcionalidade relacionada às atividades da secretaria escolar, ao censo escolar e ao atendimento do plano educacional individualizado (AEE), conforme descrito a seguir: a) Possibilitar o registro de bases de conhecimento, com a inclusão do nome da base.</t>
  </si>
  <si>
    <t>3.78</t>
  </si>
  <si>
    <t>Demonstrar, em ambiente funcional e com execução em tempo real, a funcionalidade relacionada às atividades da secretaria escolar, ao censo escolar e ao atendimento do plano educacional individualizado (AEE), conforme descrito a seguir: b) Usuários terão a capacidade de gerenciar essas bases de conhecimento, incluindo a habilidade de editar, excluir, visualizar, listar e pesquisar as bases cadastradas.</t>
  </si>
  <si>
    <t>3.79</t>
  </si>
  <si>
    <t>Demonstrar, em ambiente funcional e com execução em tempo real, a funcionalidade relacionada às atividades da secretaria escolar, ao censo escolar e ao atendimento do plano educacional individualizado (AEE), conforme descrito a seguir: a) O sistema permitirá o registro de cursos, contendo informações como nome do curso, abreviatura, nome de expedição do histórico, nome de expedição na ata de resultado final, ID do curso no INEP, ID de importação de sistemas legados, autorização, resolução, reconhecimento, fundamentação legal, data de publicação em diário oficial, pesquisa e vínculo com o segmento de ensino sucessor, superintendência, pesquisa e vínculo com a estrutura curricular, entre outras informações relacionadas.</t>
  </si>
  <si>
    <t>3.80</t>
  </si>
  <si>
    <t>Demonstrar, em ambiente funcional e com execução em tempo real, a funcionalidade relacionada às atividades da secretaria escolar, ao censo escolar e ao atendimento do plano educacional individualizado (AEE), conforme descrito a seguir: b) Os cursos registrados poderão ser marcados como pertencentes ao AEE (Atendimento Educacional Especializado), e informações detalhadas sobre o AEE poderão ser inseridas.</t>
  </si>
  <si>
    <t>3.81</t>
  </si>
  <si>
    <t>Demonstrar, em ambiente funcional e com execução em tempo real, a funcionalidade relacionada às atividades da secretaria escolar, ao censo escolar e ao atendimento do plano educacional individualizado (AEE), conforme descrito a seguir: c) Documentos necessários para cada curso registrado poderão ser vinculados, com a opção de tornar a entrega obrigatória com base no sexo do aluno.</t>
  </si>
  <si>
    <t>3.82</t>
  </si>
  <si>
    <t>Demonstrar, em ambiente funcional e com execução em tempo real, a funcionalidade relacionada às atividades da secretaria escolar, ao censo escolar e ao atendimento do plano educacional individualizado (AEE), conforme descrito a seguir: d) Funções para editar, excluir, visualizar, listar e pesquisar cursos cadastrados estarão disponíveis.</t>
  </si>
  <si>
    <t>3.83</t>
  </si>
  <si>
    <t>Demonstrar, em ambiente funcional e com execução em tempo real, a funcionalidade relacionada às atividades da secretaria escolar, ao censo escolar e ao atendimento do plano educacional individualizado (AEE), conforme descrito a seguir: a) Possibilitar a vinculação de cursos às unidades escolares onde serão oferecidos durante o período letivo.</t>
  </si>
  <si>
    <t>3.84</t>
  </si>
  <si>
    <t>Demonstrar, em ambiente funcional e com execução em tempo real, a funcionalidade relacionada às atividades da secretaria escolar, ao censo escolar e ao atendimento do plano educacional individualizado (AEE), conforme descrito a seguir: b) Funções para editar, excluir, visualizar, listar e pesquisar cursos vinculados às unidades escolares estarão disponíveis.</t>
  </si>
  <si>
    <t>3.85</t>
  </si>
  <si>
    <t>Demonstrar, em ambiente funcional e com execução em tempo real, a funcionalidade relacionada às atividades da secretaria escolar, ao censo escolar e ao atendimento do plano educacional individualizado (AEE), conforme descrito a seguir: a) Permitir o registro detalhado de diretores escolares, incluindo informações como nome e/ou CPF.</t>
  </si>
  <si>
    <t>3.86</t>
  </si>
  <si>
    <t>Demonstrar, em ambiente funcional e com execução em tempo real, a funcionalidade relacionada às atividades da secretaria escolar, ao censo escolar e ao atendimento do plano educacional individualizado (AEE), conforme descrito a seguir: b) Os diretores escolares serão automaticamente associados aos dados e documentos inseridos no cadastro de usuário, otimizando o processo.</t>
  </si>
  <si>
    <t>3.87</t>
  </si>
  <si>
    <t>Demonstrar, em ambiente funcional e com execução em tempo real, a funcionalidade relacionada às atividades da secretaria escolar, ao censo escolar e ao atendimento do plano educacional individualizado (AEE), conforme descrito a seguir: c) Funções para editar, excluir, visualizar, listar e pesquisar diretores cadastrados estarão disponíveis.</t>
  </si>
  <si>
    <t>3.88</t>
  </si>
  <si>
    <t>Demonstrar, em ambiente funcional e com execução em tempo real, a funcionalidade relacionada às atividades da secretaria escolar, ao censo escolar e ao atendimento do plano educacional individualizado (AEE), conforme descrito a seguir: a) Possibilitar o cadastro de disciplinas, contendo informações como nome da disciplina, abreviatura, pesquisa e vínculo com a área de conhecimento, ID de importação e código do INEP.</t>
  </si>
  <si>
    <t>3.89</t>
  </si>
  <si>
    <t>Demonstrar, em ambiente funcional e com execução em tempo real, a funcionalidade relacionada às atividades da secretaria escolar, ao censo escolar e ao atendimento do plano educacional individualizado (AEE), conforme descrito a seguir: b) Haverá a capacidade de incluir imagens no cadastro das disciplinas e ativar a exibição da disciplina sobreposta à imagem no painel do aluno e do responsável no ambiente online.</t>
  </si>
  <si>
    <t>3.90</t>
  </si>
  <si>
    <t>Demonstrar, em ambiente funcional e com execução em tempo real, a funcionalidade relacionada às atividades da secretaria escolar, ao censo escolar e ao atendimento do plano educacional individualizado (AEE), conforme descrito a seguir: a) Permitirá o registro de equivalências de nota e conceito, com a especificação do nome da equivalência, pesquisa e vínculo com o segmento de ensino, percentuais inicial e final e valor da equivalência ao conceito.</t>
  </si>
  <si>
    <t>3.91</t>
  </si>
  <si>
    <t>Demonstrar, em ambiente funcional e com execução em tempo real, a funcionalidade relacionada às atividades da secretaria escolar, ao censo escolar e ao atendimento do plano educacional individualizado (AEE), conforme descrito a seguir: b) Funções para editar, excluir, visualizar, listar e pesquisar as equivalências cadastradas de notas e conceitos estarão disponíveis.</t>
  </si>
  <si>
    <t>3.92</t>
  </si>
  <si>
    <t>Demonstrar, em ambiente funcional e com execução em tempo real, a funcionalidade relacionada às atividades da secretaria escolar, ao censo escolar e ao atendimento do plano educacional individualizado (AEE), conforme descrito a seguir: a) Fornecerá a capacidade de converter conceitos, permitindo a especificação do tipo de conceito, percentual inicial e final associados a ele e a vinculação a uma etapa específica.</t>
  </si>
  <si>
    <t>3.93</t>
  </si>
  <si>
    <t>Demonstrar, em ambiente funcional e com execução em tempo real, a funcionalidade relacionada às atividades da secretaria escolar, ao censo escolar e ao atendimento do plano educacional individualizado (AEE), conforme descrito a seguir: b) A função de conversão de conceito estará disponível em todos os locais onde as avaliações e etapas são referenciadas, incluindo documentos oficiais da Secretaria de Educação.</t>
  </si>
  <si>
    <t>3.94</t>
  </si>
  <si>
    <t>Demonstrar, em ambiente funcional e com execução em tempo real, a funcionalidade relacionada às atividades da secretaria escolar, ao censo escolar e ao atendimento do plano educacional individualizado (AEE), conforme descrito a seguir: c) Deverá permitir otimizar os procedimentos escolares, garantindo a documentação precisa dos alunos de acordo com as regulamentações municipais, estaduais e do MEC, de forma rápida e consistente.</t>
  </si>
  <si>
    <t>3.95</t>
  </si>
  <si>
    <t>Demonstrar, em ambiente funcional e com execução em tempo real, a funcionalidade relacionada às atividades da secretaria escolar, ao censo escolar e ao atendimento do plano educacional individualizado (AEE), conforme descrito a seguir: A funcionalidade deve facilitar a inclusão de faixas de gamificação, permitindo pesquisas e associações com segmentos de cursos, etapas e notas iniciais e finais. Isso garantirá a correspondência entre a gamificação e os selos, que devem ser personalizados de acordo com o tipo de faixa.</t>
  </si>
  <si>
    <t>3.96</t>
  </si>
  <si>
    <t>Demonstrar, em ambiente funcional e com execução em tempo real, a funcionalidade relacionada às atividades da secretaria escolar, ao censo escolar e ao atendimento do plano educacional individualizado (AEE), conforme descrito a seguir: O sistema deve simplificar o registro detalhado dos gestores, incluindo informações essenciais como nome e/ou CPF. A integração automática otimizará o processo, e funcionalidades de edição, exclusão, visualização, listagem e pesquisa dos gestores serão oferecidas.</t>
  </si>
  <si>
    <t>3.97</t>
  </si>
  <si>
    <t>Demonstrar, em ambiente funcional e com execução em tempo real, a funcionalidade relacionada às atividades da secretaria escolar, ao censo escolar e ao atendimento do plano educacional individualizado (AEE), conforme descrito a seguir: O cadastro de profissionais completo, incluindo CPF e telefone, deve atender às exigências de escolaridade para a migração de dados para o Educacenso.</t>
  </si>
  <si>
    <t>3.98</t>
  </si>
  <si>
    <t>Demonstrar, em ambiente funcional e com execução em tempo real, a funcionalidade relacionada às atividades da secretaria escolar, ao censo escolar e ao atendimento do plano educacional individualizado (AEE), conforme descrito a seguir: Usuários autorizados com o perfil adequado devem poder criar layouts para carteirinhas estudantis de forma autônoma. Isso inclui personalização de nome, prazo de validade, mensagens, dimensões da carteirinha e tamanho da página. As carteirinhas podem ter imagens de fundo e frente, novos campos adicionados conforme necessário, visualização prévia e ativação/inativação de layouts. As funcionalidades de edição, exclusão, visualização, listagem e pesquisa das carteirinhas serão oferecidas.</t>
  </si>
  <si>
    <t>3.99</t>
  </si>
  <si>
    <t>Demonstrar, em ambiente funcional e com execução em tempo real, a funcionalidade relacionada às atividades da secretaria escolar, ao censo escolar e ao atendimento do plano educacional individualizado (AEE), conforme descrito a seguir: A flexibilidade do sistema deve permitir a criação de vários modelos de carteirinhas do aluno, associando-os às diferentes unidades escolares.</t>
  </si>
  <si>
    <t>3.100</t>
  </si>
  <si>
    <t>Demonstrar, em ambiente funcional e com execução em tempo real, a funcionalidade relacionada às atividades da secretaria escolar, ao censo escolar e ao atendimento do plano educacional individualizado (AEE), conforme descrito a seguir: O sistema deve facilitar o registro detalhado dos monitores, incluindo informações essenciais como nome e/ou CPF, com integração automática e funcionalidades de edição, exclusão, visualização, listagem e pesquisa.</t>
  </si>
  <si>
    <t>3.101</t>
  </si>
  <si>
    <t>Demonstrar, em ambiente funcional e com execução em tempo real, a funcionalidade relacionada às atividades da secretaria escolar, ao censo escolar e ao atendimento do plano educacional individualizado (AEE), conforme descrito a seguir: O sistema deve otimizar o registro detalhado dos pedagogos, com vinculação às unidades escolares, cursos e turmas. Além disso, oferecerá funcionalidades de edição, exclusão, visualização, listagem e pesquisa.</t>
  </si>
  <si>
    <t>3.102</t>
  </si>
  <si>
    <t>Demonstrar, em ambiente funcional e com execução em tempo real, a funcionalidade relacionada às atividades da secretaria escolar, ao censo escolar e ao atendimento do plano educacional individualizado (AEE), conforme descrito a seguir: O sistema deve oferecer a funcionalidade de criação e registro de informações essenciais, como nome do período letivo, ano de referência, identificador de importação para sistemas legados, datas de início e término do período letivo, data limite para integração das movimentações dos alunos e data base para cálculo da idade do aluno.</t>
  </si>
  <si>
    <t>3.103</t>
  </si>
  <si>
    <t>Demonstrar, em ambiente funcional e com execução em tempo real, a funcionalidade relacionada às atividades da secretaria escolar, ao censo escolar e ao atendimento do plano educacional individualizado (AEE), conforme descrito a seguir: Deve proporcionar a funcionalidade de estabelecer o período letivo como padrão, garantindo que os usuários acessem automaticamente as informações relacionadas a esse período no sistema.</t>
  </si>
  <si>
    <t>3.104</t>
  </si>
  <si>
    <t>Demonstrar, em ambiente funcional e com execução em tempo real, a funcionalidade relacionada às atividades da secretaria escolar, ao censo escolar e ao atendimento do plano educacional individualizado (AEE), conforme descrito a seguir: Deve possibilitar o bloqueio de pedidos de transferência por período letivo, fornecendo um controle mais eficaz sobre as movimentações de alunos entre diferentes períodos.</t>
  </si>
  <si>
    <t>3.105</t>
  </si>
  <si>
    <t>Demonstrar, em ambiente funcional e com execução em tempo real, a funcionalidade relacionada às atividades da secretaria escolar, ao censo escolar e ao atendimento do plano educacional individualizado (AEE), conforme descrito a seguir: Deve permitir o bloqueio da exclusão de enturmação por período letivo, assegurando a integridade das informações sobre a organização das turmas.</t>
  </si>
  <si>
    <t>3.106</t>
  </si>
  <si>
    <t>Demonstrar, em ambiente funcional e com execução em tempo real, a funcionalidade relacionada às atividades da secretaria escolar, ao censo escolar e ao atendimento do plano educacional individualizado (AEE), conforme descrito a seguir: Deve permitir o bloqueio do cálculo de resultados por período letivo.</t>
  </si>
  <si>
    <t>3.107</t>
  </si>
  <si>
    <t>Demonstrar, em ambiente funcional e com execução em tempo real, a funcionalidade relacionada às atividades da secretaria escolar, ao censo escolar e ao atendimento do plano educacional individualizado (AEE), conforme descrito a seguir: Deve oferecer funcionalidades como editar, excluir, visualizar, listar e pesquisar os períodos letivos cadastrados.</t>
  </si>
  <si>
    <t>3.108</t>
  </si>
  <si>
    <t>Demonstrar, em ambiente funcional e com execução em tempo real, a funcionalidade relacionada às atividades da secretaria escolar, ao censo escolar e ao atendimento do plano educacional individualizado (AEE), conforme descrito a seguir: Deve proporcionar a capacidade de associar e vincular cursos a períodos letivos, permitindo a especificação das datas de início e término para cada segmento de ensino no período em questão.</t>
  </si>
  <si>
    <t>3.109</t>
  </si>
  <si>
    <t>Demonstrar, em ambiente funcional e com execução em tempo real, a funcionalidade relacionada às atividades da secretaria escolar, ao censo escolar e ao atendimento do plano educacional individualizado (AEE), conforme descrito a seguir: Deve permitir a inserção do percentual de nota de aprovação correspondente a cada tipo de curso vinculado ao período letivo.</t>
  </si>
  <si>
    <t>3.110</t>
  </si>
  <si>
    <t>Demonstrar, em ambiente funcional e com execução em tempo real, a funcionalidade relacionada às atividades da secretaria escolar, ao censo escolar e ao atendimento do plano educacional individualizado (AEE), conforme descrito a seguir: Deve permitir a inserção do percentual de frequência necessário para aprovação.</t>
  </si>
  <si>
    <t>3.111</t>
  </si>
  <si>
    <t>Demonstrar, em ambiente funcional e com execução em tempo real, a funcionalidade relacionada às atividades da secretaria escolar, ao censo escolar e ao atendimento do plano educacional individualizado (AEE), conforme descrito a seguir: Deve permitir inserir a quantidade de vagas destinadas a necessidades especiais por segmento de ensino, definir o número de dias letivos, estabelecer a quantidade total de aulas e indicar a data limite para a geração do número de classes.</t>
  </si>
  <si>
    <t>3.112</t>
  </si>
  <si>
    <t>Demonstrar, em ambiente funcional e com execução em tempo real, a funcionalidade relacionada às atividades da secretaria escolar, ao censo escolar e ao atendimento do plano educacional individualizado (AEE), conforme descrito a seguir: Deve permitir a vinculação do segmento de ensino (curso), permitindo ou não o registro de matrículas e a realização de lançamentos.</t>
  </si>
  <si>
    <t>3.113</t>
  </si>
  <si>
    <t>Demonstrar, em ambiente funcional e com execução em tempo real, a funcionalidade relacionada às atividades da secretaria escolar, ao censo escolar e ao atendimento do plano educacional individualizado (AEE), conforme descrito a seguir: Deve permitir ou não a inserção do percentual de frequência global, considerando todas as aulas de todas as disciplinas para calcular o percentual de frequência necessário para a aprovação do aluno.</t>
  </si>
  <si>
    <t>3.114</t>
  </si>
  <si>
    <t>Demonstrar, em ambiente funcional e com execução em tempo real, a funcionalidade relacionada às atividades da secretaria escolar, ao censo escolar e ao atendimento do plano educacional individualizado (AEE), conforme descrito a seguir: Deve possibilitar ou não a funcionalidade de enturmação única por turma, permitindo a unificação dos registros de enturmação dos alunos que retornam para a mesma turma.</t>
  </si>
  <si>
    <t>3.115</t>
  </si>
  <si>
    <t>Demonstrar, em ambiente funcional e com execução em tempo real, a funcionalidade relacionada às atividades da secretaria escolar, ao censo escolar e ao atendimento do plano educacional individualizado (AEE), conforme descrito a seguir: Deve permitir ou não a exibição da frequência somente quando houver conteúdo, garantindo que as frequências sejam apresentadas no diário de classe apenas se houver conteúdo na aula correspondente.</t>
  </si>
  <si>
    <t>3.116</t>
  </si>
  <si>
    <t>Demonstrar, em ambiente funcional e com execução em tempo real, a funcionalidade relacionada às atividades da secretaria escolar, ao censo escolar e ao atendimento do plano educacional individualizado (AEE), conforme descrito a seguir: Deve oferecer funcionalidades como editar, excluir, visualizar, listar e pesquisar as associações e vínculos cadastrados.</t>
  </si>
  <si>
    <t>3.117</t>
  </si>
  <si>
    <t>Demonstrar, em ambiente funcional e com execução em tempo real, a funcionalidade relacionada às atividades da secretaria escolar, ao censo escolar e ao atendimento do plano educacional individualizado (AEE), conforme descrito a seguir: Poder acessar, pela internet via navegador, o diário de classe com os respectivos lançamentos de notas, faltas, conteúdos e observações.</t>
  </si>
  <si>
    <t>3.118</t>
  </si>
  <si>
    <t>Demonstrar, em ambiente funcional e com execução em tempo real, a funcionalidade relacionada às atividades da secretaria escolar, ao censo escolar e ao atendimento do plano educacional individualizado (AEE), conforme descrito a seguir: Possibilitar ao professor acessar todos os diários de todas as turmas e de todas as escolas onde trabalha.</t>
  </si>
  <si>
    <t>3.119</t>
  </si>
  <si>
    <t>Demonstrar, em ambiente funcional e com execução em tempo real, a funcionalidade relacionada às atividades da secretaria escolar, ao censo escolar e ao atendimento do plano educacional individualizado (AEE), conforme descrito a seguir: Possibilitar que o professor realize a impressão do diário completo ou apenas de folhas especificas, de acordo com sua necessidade.</t>
  </si>
  <si>
    <t>3.120</t>
  </si>
  <si>
    <t>Demonstrar, em ambiente funcional e com execução em tempo real, a funcionalidade relacionada às atividades da secretaria escolar, ao censo escolar e ao atendimento do plano educacional individualizado (AEE), conforme descrito a seguir: Possibilitar que o Diário de Classe atenda os professores da educação infantil, inclusive com fichas descritivas, com possibilidade de avaliações objetivas e descritivas.</t>
  </si>
  <si>
    <t>3.121</t>
  </si>
  <si>
    <t>Demonstrar, em ambiente funcional e com execução em tempo real, a funcionalidade relacionada às atividades da secretaria escolar, ao censo escolar e ao atendimento do plano educacional individualizado (AEE), conforme descrito a seguir: Possibilitar, ao aluno ou seu responsável, a visualização das notas parciais do aluno, de acordo com o registro do professor.</t>
  </si>
  <si>
    <t>3.122</t>
  </si>
  <si>
    <t>Demonstrar, em ambiente funcional e com execução em tempo real, a funcionalidade relacionada às atividades da secretaria escolar, ao censo escolar e ao atendimento do plano educacional individualizado (AEE), conforme descrito a seguir: Possibilitar, ao aluno ou seu responsável, a visualização do boletim do aluno.</t>
  </si>
  <si>
    <t>3.123</t>
  </si>
  <si>
    <t>Demonstrar, em ambiente funcional e com execução em tempo real, a funcionalidade relacionada às atividades da secretaria escolar, ao censo escolar e ao atendimento do plano educacional individualizado (AEE), conforme descrito a seguir: Possibilitar, ao aluno ou seu responsável, a visualização da frequência do aluno.</t>
  </si>
  <si>
    <t>3.124</t>
  </si>
  <si>
    <t>Demonstrar, em ambiente funcional e com execução em tempo real, a funcionalidade relacionada às atividades da secretaria escolar, ao censo escolar e ao atendimento do plano educacional individualizado (AEE), conforme descrito a seguir: Possibilitar a geração do gráfico ou relatório de desempenho dos alunos em relação às turmas regulares que são avaliadas por notas.</t>
  </si>
  <si>
    <t>3.125</t>
  </si>
  <si>
    <t>Demonstrar, em ambiente funcional e com execução em tempo real, a funcionalidade relacionada às atividades da secretaria escolar, ao censo escolar e ao atendimento do plano educacional individualizado (AEE), conforme descrito a seguir: Visualização, por parte da equipe pedagógica, dos diários de classe dos professores de sua reponsabilidade.</t>
  </si>
  <si>
    <t>3.126</t>
  </si>
  <si>
    <t>Demonstrar, em ambiente funcional e com execução em tempo real, a funcionalidade relacionada às atividades da secretaria escolar, ao censo escolar e ao atendimento do plano educacional individualizado (AEE), conforme descrito a seguir: Possibilitar a visualização dos diários de classe.</t>
  </si>
  <si>
    <t>3.127</t>
  </si>
  <si>
    <t>Demonstrar, em ambiente funcional e com execução em tempo real, a funcionalidade relacionada às atividades da secretaria escolar, ao censo escolar e ao atendimento do plano educacional individualizado (AEE), conforme descrito a seguir: Possibilitar a visualização e impressão de relatórios com alunos abaixo da média no período letivo.</t>
  </si>
  <si>
    <t>3.128</t>
  </si>
  <si>
    <t>Demonstrar, em ambiente funcional e com execução em tempo real, a funcionalidade relacionada às atividades da secretaria escolar, ao censo escolar e ao atendimento do plano educacional individualizado (AEE), conforme descrito a seguir: Possibilitar a visualização, das notas e faltas de todos os alunos, em todas as disciplinas da série, em todos os períodos letivos da série das turmas, registradas pelos professores nos diários.</t>
  </si>
  <si>
    <t>3.129</t>
  </si>
  <si>
    <t>Demonstrar, em ambiente funcional e com execução em tempo real, a funcionalidade relacionada às atividades da secretaria escolar, ao censo escolar e ao atendimento do plano educacional individualizado (AEE), conforme descrito a seguir: O acompanhamento de diários, para a visão dos secretários escolares, reúne todas as informações necessárias para a gestão dos diários (turmas regulares, turmas AEE, turmas complementares).</t>
  </si>
  <si>
    <t>3.130</t>
  </si>
  <si>
    <t>Demonstrar, em ambiente funcional e com execução em tempo real, a funcionalidade relacionada às atividades da secretaria escolar, ao censo escolar e ao atendimento do plano educacional individualizado (AEE), conforme descrito a seguir: Cálculo automático do resultado final (anual) do aluno.</t>
  </si>
  <si>
    <t>3.131</t>
  </si>
  <si>
    <t>Demonstrar, em ambiente funcional e com execução em tempo real, a funcionalidade relacionada às atividades da secretaria escolar, ao censo escolar e ao atendimento do plano educacional individualizado (AEE), conforme descrito a seguir: Arredondamento de notas personalizável (definição da quantidade de casas decimais das notas).</t>
  </si>
  <si>
    <t>3.132</t>
  </si>
  <si>
    <t>Demonstrar, em ambiente funcional e com execução em tempo real, a funcionalidade relacionada às atividades da secretaria escolar, ao censo escolar e ao atendimento do plano educacional individualizado (AEE), conforme descrito a seguir: Quantidade de avaliações personalizável.</t>
  </si>
  <si>
    <t>3.133</t>
  </si>
  <si>
    <t>Demonstrar, em ambiente funcional e com execução em tempo real, a funcionalidade relacionada às atividades da secretaria escolar, ao censo escolar e ao atendimento do plano educacional individualizado (AEE), conforme descrito a seguir: Impressão de acordo com o layout do município.</t>
  </si>
  <si>
    <t>3.134</t>
  </si>
  <si>
    <t>Demonstrar, em ambiente funcional e com execução em tempo real, a funcionalidade relacionada às atividades da secretaria escolar, ao censo escolar e ao atendimento do plano educacional individualizado (AEE), conforme descrito a seguir: Possibilidade de criar diário das turmas de Atividades Complementares específico de cada professor.</t>
  </si>
  <si>
    <t>3.135</t>
  </si>
  <si>
    <t>Demonstrar, em ambiente funcional e com execução em tempo real, a funcionalidade relacionada às atividades da secretaria escolar, ao censo escolar e ao atendimento do plano educacional individualizado (AEE), conforme descrito a seguir: Possibilidade de criar diário de cada Turma do AEE - Atendimento Educacional Especializado para cada professor.</t>
  </si>
  <si>
    <t>3.136</t>
  </si>
  <si>
    <t>Demonstrar, em ambiente funcional e com execução em tempo real, a funcionalidade relacionada às atividades da secretaria escolar, ao censo escolar e ao atendimento do plano educacional individualizado (AEE), conforme descrito a seguir: Possibilitar que o usuário defina se os professores terão ou não acesso aos dados dos alunos.</t>
  </si>
  <si>
    <t>3.137</t>
  </si>
  <si>
    <t>Demonstrar, em ambiente funcional e com execução em tempo real, a funcionalidade relacionada às atividades da secretaria escolar, ao censo escolar e ao atendimento do plano educacional individualizado (AEE), conforme descrito a seguir: Criar modelos personalizados de impressão do diário e fichas avaliativas ou descritivas.</t>
  </si>
  <si>
    <t>3.138</t>
  </si>
  <si>
    <t>3.139</t>
  </si>
  <si>
    <t>3.140</t>
  </si>
  <si>
    <t>3.141</t>
  </si>
  <si>
    <t>3.142</t>
  </si>
  <si>
    <t>3.143</t>
  </si>
  <si>
    <t>3.144</t>
  </si>
  <si>
    <t>3.145</t>
  </si>
  <si>
    <t>3.146</t>
  </si>
  <si>
    <t>3.147</t>
  </si>
  <si>
    <t>3.148</t>
  </si>
  <si>
    <t>3.149</t>
  </si>
  <si>
    <t>3.150</t>
  </si>
  <si>
    <t>3.151</t>
  </si>
  <si>
    <t>Demonstrar, em ambiente funcional e com execução em tempo real, a funcionalidade relacionada às atividades da secretaria escolar, ao censo escolar e ao atendimento do plano educacional individualizado (AEE), conforme descrito a seguir: Calcular de forma automático do resultado final (anual) do aluno.</t>
  </si>
  <si>
    <t>3.152</t>
  </si>
  <si>
    <t>3.153</t>
  </si>
  <si>
    <t>3.154</t>
  </si>
  <si>
    <t>3.155</t>
  </si>
  <si>
    <t>3.156</t>
  </si>
  <si>
    <t>3.157</t>
  </si>
  <si>
    <t>3.158</t>
  </si>
  <si>
    <t>Demonstrar, em ambiente funcional e com execução em tempo real, a funcionalidade relacionada às atividades da secretaria escolar, ao censo escolar e ao atendimento do plano educacional individualizado (AEE), conforme descrito a seguir: Criação de modelos personalizados de impressão do diário e fichas avaliativas ou descritivas.</t>
  </si>
  <si>
    <t>3.159</t>
  </si>
  <si>
    <t>Demonstrar, em ambiente funcional e com execução em tempo real, a funcionalidade relacionada às atividades da secretaria escolar, ao censo escolar e ao atendimento do plano educacional individualizado (AEE), conforme descrito a seguir: Deve fornecer a capacidade de descrever a avaliação do histórico escolar de forma detalhada por meio de um editor abrangente. Isso inclui a inserção de textos, figuras, aplicação de cores, formatação em itálico, criação de hiperlinks, numeração e outras funções de edição completa e flexível.</t>
  </si>
  <si>
    <t>3.160</t>
  </si>
  <si>
    <t>Demonstrar, em ambiente funcional e com execução em tempo real, a funcionalidade relacionada às atividades da secretaria escolar, ao censo escolar e ao atendimento do plano educacional individualizado (AEE), conforme descrito a seguir: Deve facilitar a reutilização automática de documentos relacionados a matrículas, turmas, cursos, anos de escolaridade e grades curriculares no ano letivo anterior ao criar um novo período letivo.</t>
  </si>
  <si>
    <t>3.161</t>
  </si>
  <si>
    <t>Demonstrar, em ambiente funcional e com execução em tempo real, a funcionalidade relacionada às atividades da secretaria escolar, ao censo escolar e ao atendimento do plano educacional individualizado (AEE), conforme descrito a seguir: Deve permitir a inserção do período de origem ao configurar o novo período letivo, especificando a unidade escolar, curso e ano de escolaridade de origem.</t>
  </si>
  <si>
    <t>3.162</t>
  </si>
  <si>
    <t>Demonstrar, em ambiente funcional e com execução em tempo real, a funcionalidade relacionada às atividades da secretaria escolar, ao censo escolar e ao atendimento do plano educacional individualizado (AEE), conforme descrito a seguir: Deve permitir a criação de vários anos letivos para um mesmo ano, separando todas as modalidades de ensino pertencentes ao ano.</t>
  </si>
  <si>
    <t>3.163</t>
  </si>
  <si>
    <t>Demonstrar, em ambiente funcional e com execução em tempo real, a funcionalidade relacionada às atividades da secretaria escolar, ao censo escolar e ao atendimento do plano educacional individualizado (AEE), conforme descrito a seguir: Deve permitir o registro de todos os níveis de ensino utilizados na rede municipal de educação.</t>
  </si>
  <si>
    <t>3.164</t>
  </si>
  <si>
    <t>Demonstrar, em ambiente funcional e com execução em tempo real, a funcionalidade relacionada às atividades da secretaria escolar, ao censo escolar e ao atendimento do plano educacional individualizado (AEE), conforme descrito a seguir: O sistema deve viabilizar o registro detalhado dos professores, incluindo informações fundamentais, como nome e/ou CPF. Isso será feito de forma automática, otimizando a eficiência do processo e oferecendo funcionalidades de edição, exclusão, visualização, listagem e pesquisa dos professores cadastrados.</t>
  </si>
  <si>
    <t>3.165</t>
  </si>
  <si>
    <t>Demonstrar, em ambiente funcional e com execução em tempo real, a funcionalidade relacionada às atividades da secretaria escolar, ao censo escolar e ao atendimento do plano educacional individualizado (AEE), conforme descrito a seguir: Deve oferecer a funcionalidade de consultar os professores e verificar quais disciplinas estão vinculadas ao seu cadastro por período letivo.</t>
  </si>
  <si>
    <t>3.166</t>
  </si>
  <si>
    <t>Demonstrar, em ambiente funcional e com execução em tempo real, a funcionalidade relacionada às atividades da secretaria escolar, ao censo escolar e ao atendimento do plano educacional individualizado (AEE), conforme descrito a seguir: Deverá permitir o cadastro de tipos de responsáveis, englobando informações fundamentais, como nome e/ou CPF. Esse processo deve proporcionar a facilidade de pesquisa e associação dos responsáveis em um campo específico no sistema de gestão escolar. A integração deve ocorrer automaticamente, vinculando todos os dados e documentos inseridos no cadastro do usuário ao cadastro dos responsáveis, otimizando a eficiência do processo. O sistema também deve oferecer funcionalidades como editar, excluir, visualizar, listar e pesquisar os responsáveis cadastrados.</t>
  </si>
  <si>
    <t>3.167</t>
  </si>
  <si>
    <t>Demonstrar, em ambiente funcional e com execução em tempo real, a funcionalidade relacionada às atividades da secretaria escolar, ao censo escolar e ao atendimento do plano educacional individualizado (AEE), conforme descrito a seguir: Deverá oferecer a capacidade de registrar no cadastro dos responsáveis uma lista detalhada dos alunos vinculados à sua responsabilidade. Essa listagem incluirá informações como se o responsável é também encarregado pela realização da matrícula, se assume o papel de responsável acadêmico do aluno, se é responsável legal, se possui laudo da guarda do aluno, além do nome do aluno vinculado, sua data de nascimento e a indicação se o responsável reside com o aluno, bem como qual é o grau de parentesco estabelecido com o mesmo.</t>
  </si>
  <si>
    <t>3.168</t>
  </si>
  <si>
    <t>Demonstrar, em ambiente funcional e com execução em tempo real, a funcionalidade relacionada às atividades da secretaria escolar, ao censo escolar e ao atendimento do plano educacional individualizado (AEE), conforme descrito a seguir: Deverá permitir o registro detalhado dos secretários escolares, incluindo informações essenciais, como nome e/ou CPF. Essa integração deve ocorrer de maneira automática, vinculando todos os dados e documentos inseridos no cadastro do usuário ao cadastro dos secretários escolares, otimizando a eficiência do processo. O sistema também deve oferecer funcionalidades como editar, excluir, visualizar, listar e pesquisar os secretários escolares cadastrados.</t>
  </si>
  <si>
    <t>3.169</t>
  </si>
  <si>
    <t>Demonstrar, em ambiente funcional e com execução em tempo real, a funcionalidade relacionada às atividades da secretaria escolar, ao censo escolar e ao atendimento do plano educacional individualizado (AEE), conforme descrito a seguir: Deverá permitir a inclusão da autorização no cadastro do secretário escolar, permitindo que seja inserido o número correspondente à autorização do secretário escolar.</t>
  </si>
  <si>
    <t>3.170</t>
  </si>
  <si>
    <t>Demonstrar, em ambiente funcional e com execução em tempo real, a funcionalidade relacionada às atividades da secretaria escolar, ao censo escolar e ao atendimento do plano educacional individualizado (AEE), conforme descrito a seguir: Deverá oferecer a capacidade de associar tipos específicos de cadastros de situações de enturmações a descrições personalizadas, permitindo também a vinculação de uma paleta de cores (sistema RGB) única para cada situação. As descrições personalizadas serão exibidas nas telas do sistema sempre que a situação de enturmação do aluno for visualizada.</t>
  </si>
  <si>
    <t>3.171</t>
  </si>
  <si>
    <t>Demonstrar, em ambiente funcional e com execução em tempo real, a funcionalidade relacionada às atividades da secretaria escolar, ao censo escolar e ao atendimento do plano educacional individualizado (AEE), conforme descrito a seguir: O sistema também permitirá funções como editar e visualizar as situações de enturmações cadastradas.</t>
  </si>
  <si>
    <t>3.172</t>
  </si>
  <si>
    <t>Demonstrar, em ambiente funcional e com execução em tempo real, a funcionalidade relacionada às atividades da secretaria escolar, ao censo escolar e ao atendimento do plano educacional individualizado (AEE), conforme descrito a seguir: Deverá oferecer a capacidade de associar tipos específicos de cadastros de situações do aluno a descrições personalizadas, permitindo também a vinculação de uma paleta de cores (sistema RGB) única para cada situação. As descrições personalizadas serão exibidas nas telas do sistema sempre que a situação do aluno for visualizada.</t>
  </si>
  <si>
    <t>3.173</t>
  </si>
  <si>
    <t>Demonstrar, em ambiente funcional e com execução em tempo real, a funcionalidade relacionada às atividades da secretaria escolar, ao censo escolar e ao atendimento do plano educacional individualizado (AEE), conforme descrito a seguir: O sistema também permitirá funções como editar e visualizar as situações do aluno cadastradas.</t>
  </si>
  <si>
    <t>3.174</t>
  </si>
  <si>
    <t>Demonstrar, em ambiente funcional e com execução em tempo real, a funcionalidade relacionada às atividades da secretaria escolar, ao censo escolar e ao atendimento do plano educacional individualizado (AEE), conforme descrito a seguir: Deverá permitir o cadastro de tipos de ocorrências, incluindo a descrição do nome da ocorrência e a possibilidade de pesquisar e vincular a categoria da ocorrência. O sistema também deve oferecer funcionalidades como editar, excluir, visualizar, listar e pesquisar os tipos de ocorrências cadastradas.</t>
  </si>
  <si>
    <t>3.175</t>
  </si>
  <si>
    <t>Demonstrar, em ambiente funcional e com execução em tempo real, a funcionalidade relacionada às atividades da secretaria escolar, ao censo escolar e ao atendimento do plano educacional individualizado (AEE), conforme descrito a seguir: Deverá permitir o cadastro dos nomes dos documentos, incluindo informações sobre a idade mínima e o sexo do aluno para os quais serão solicitados.</t>
  </si>
  <si>
    <t>3.176</t>
  </si>
  <si>
    <t>Demonstrar, em ambiente funcional e com execução em tempo real, a funcionalidade relacionada às atividades da secretaria escolar, ao censo escolar e ao atendimento do plano educacional individualizado (AEE), conforme descrito a seguir: Deverá possibilitar a associação de documentos indispensáveis para o processo de matrícula.</t>
  </si>
  <si>
    <t>3.177</t>
  </si>
  <si>
    <t>Demonstrar, em ambiente funcional e com execução em tempo real, a funcionalidade relacionada às atividades da secretaria escolar, ao censo escolar e ao atendimento do plano educacional individualizado (AEE), conforme descrito a seguir: Deverá permitir o lançamento de todos os documentos necessários para efetuar a matrícula dos alunos na rede municipal de ensino, com a flexibilidade de conceder ao coordenador a capacidade de definir quais documentos serão obrigatórios ou opcionais para cada ano de escolaridade.</t>
  </si>
  <si>
    <t>3.178</t>
  </si>
  <si>
    <t>Demonstrar, em ambiente funcional e com execução em tempo real, a funcionalidade relacionada às atividades da secretaria escolar, ao censo escolar e ao atendimento do plano educacional individualizado (AEE), conforme descrito a seguir: O sistema também deve oferecer funcionalidades como editar, excluir, visualizar, listar e pesquisar os tipos de documentos cadastrados.</t>
  </si>
  <si>
    <t>3.179</t>
  </si>
  <si>
    <t>Demonstrar, em ambiente funcional e com execução em tempo real, a funcionalidade relacionada às atividades da secretaria escolar, ao censo escolar e ao atendimento do plano educacional individualizado (AEE), conforme descrito a seguir: Deverá permitir o cadastro dos nomes dos eventos escolares que ocorrem durante o período letivo nas unidades escolares da rede, permitindo a vinculação de uma paleta de cores para cada tipo de evento escolar. As descrições personalizadas serão apresentadas nas telas do sistema sempre que os eventos escolares forem visualizados, auxiliando no planejamento e montagem do calendário escolar e na elaboração de toda documentação escolar dos alunos.</t>
  </si>
  <si>
    <t>3.180</t>
  </si>
  <si>
    <t>Demonstrar, em ambiente funcional e com execução em tempo real, a funcionalidade relacionada às atividades da secretaria escolar, ao censo escolar e ao atendimento do plano educacional individualizado (AEE), conforme descrito a seguir: Deverá permitir o lançamento de todos os eventos que poderão ser utilizados pelas unidades escolares durante o ano letivo, com funcionalidades como editar, excluir, visualizar, listar e pesquisar os tipos de eventos cadastrados.</t>
  </si>
  <si>
    <t>3.181</t>
  </si>
  <si>
    <t>Demonstrar, em ambiente funcional e com execução em tempo real, a funcionalidade relacionada às atividades da secretaria escolar, ao censo escolar e ao atendimento do plano educacional individualizado (AEE), conforme descrito a seguir: Deverá permitir o cadastro de tipos de justificativas de faltas, incluindo a descrição do nome do tipo da justificativa de falta.</t>
  </si>
  <si>
    <t>3.182</t>
  </si>
  <si>
    <t>Demonstrar, em ambiente funcional e com execução em tempo real, a funcionalidade relacionada às atividades da secretaria escolar, ao censo escolar e ao atendimento do plano educacional individualizado (AEE), conforme descrito a seguir: a) Deverá permitir o cadastro de tipos de responsáveis, incluindo informações essenciais, como a descrição do nome do tipo de responsável.</t>
  </si>
  <si>
    <t>3.183</t>
  </si>
  <si>
    <t>Demonstrar, em ambiente funcional e com execução em tempo real, a funcionalidade relacionada às atividades da secretaria escolar, ao censo escolar e ao atendimento do plano educacional individualizado (AEE), conforme descrito a seguir: b) Deverá oferecer funcionalidades como editar, excluir, visualizar, listar e pesquisar os tipos de responsável cadastrados.</t>
  </si>
  <si>
    <t>3.184</t>
  </si>
  <si>
    <t>Demonstrar, em ambiente funcional e com execução em tempo real, a funcionalidade relacionada às atividades da secretaria escolar, ao censo escolar e ao atendimento do plano educacional individualizado (AEE), conforme descrito a seguir: a) Permitir o cadastro de tipos de unidades escolares, abrangendo informações essenciais, como a descrição do nome do tipo da unidade escolar.</t>
  </si>
  <si>
    <t>3.185</t>
  </si>
  <si>
    <t>Demonstrar, em ambiente funcional e com execução em tempo real, a funcionalidade relacionada às atividades da secretaria escolar, ao censo escolar e ao atendimento do plano educacional individualizado (AEE), conforme descrito a seguir: b) Deverá oferecer funcionalidades como editar, excluir, visualizar, listar e pesquisar os tipos de unidades escolares cadastradas.</t>
  </si>
  <si>
    <t>3.186</t>
  </si>
  <si>
    <t>Demonstrar, em ambiente funcional e com execução em tempo real, a funcionalidade relacionada às atividades da secretaria escolar, ao censo escolar e ao atendimento do plano educacional individualizado (AEE), conforme descrito a seguir: a) Deverá possibilitar o cadastro e personalização de turnos, com a opção de especificar se são de tempo integral ou não.</t>
  </si>
  <si>
    <t>3.187</t>
  </si>
  <si>
    <t>Demonstrar, em ambiente funcional e com execução em tempo real, a funcionalidade relacionada às atividades da secretaria escolar, ao censo escolar e ao atendimento do plano educacional individualizado (AEE), conforme descrito a seguir: b) Deverá incorporar a capacidade de contemplar o ID de importação de sistemas legados.</t>
  </si>
  <si>
    <t>3.188</t>
  </si>
  <si>
    <t>Demonstrar, em ambiente funcional e com execução em tempo real, a funcionalidade relacionada às atividades da secretaria escolar, ao censo escolar e ao atendimento do plano educacional individualizado (AEE), conforme descrito a seguir: c) Deverá permitir o cadastro e organização dos horários de início e término, juntamente com os dias da semana correspondentes para cada turno.</t>
  </si>
  <si>
    <t>3.189</t>
  </si>
  <si>
    <t>Demonstrar, em ambiente funcional e com execução em tempo real, a funcionalidade relacionada às atividades da secretaria escolar, ao censo escolar e ao atendimento do plano educacional individualizado (AEE), conforme descrito a seguir: d) Deverá permitir o lançamento abrangente de todos os turnos utilizados pelas escolas, com personalização individualizada para cada instituição de ensino, visando atender às necessidades específicas de cada escola.</t>
  </si>
  <si>
    <t>3.190</t>
  </si>
  <si>
    <t>Demonstrar, em ambiente funcional e com execução em tempo real, a funcionalidade relacionada às atividades da secretaria escolar, ao censo escolar e ao atendimento do plano educacional individualizado (AEE), conforme descrito a seguir: Cadastro de Unidades Escolares: Deverá permitir o cadastro de unidades escolares, abrangendo informações essenciais, como nome da unidade escolar, abreviatura, nome de expedição para histórico escolar, razão social, mantenedora, código da unidade, zona, pesquisa e vinculação à região, ID de importação do sistema legado, código do INEP, CNPJ, inscrição estadual, inscrição municipal, e-mail, localização geográfica (eixo X e eixo Y).</t>
  </si>
  <si>
    <t>3.191</t>
  </si>
  <si>
    <t>Demonstrar, em ambiente funcional e com execução em tempo real, a funcionalidade relacionada às atividades da secretaria escolar, ao censo escolar e ao atendimento do plano educacional individualizado (AEE), conforme descrito a seguir: Deverá incluir um editor completo que permita inserir textos, figuras, aplicar cores, formatação em itálico, criação de hiperlinks, numeração e outras funcionalidades para uma edição completa e flexível.</t>
  </si>
  <si>
    <t>3.192</t>
  </si>
  <si>
    <t>Demonstrar, em ambiente funcional e com execução em tempo real, a funcionalidade relacionada às atividades da secretaria escolar, ao censo escolar e ao atendimento do plano educacional individualizado (AEE), conforme descrito a seguir: Deverá oferecer a capacidade de ativar e desativar tanto a unidade escolar quanto a unidade mantenedora, proporcionando controle preciso sobre o status operacional de ambas as entidades.</t>
  </si>
  <si>
    <t>3.193</t>
  </si>
  <si>
    <t>Demonstrar, em ambiente funcional e com execução em tempo real, a funcionalidade relacionada às atividades da secretaria escolar, ao censo escolar e ao atendimento do plano educacional individualizado (AEE), conforme descrito a seguir: Cadastro de Credenciamento da Unidade Escolar: Deverá permitir o cadastro de credenciamento da unidade escolar, incluindo informações essenciais, como nome do credenciamento, portaria, data da publicação em diário oficial, ato de criação, data do ato de criação, ato de aprovação, data de aprovação, pesquisa e vinculação do diretor da unidade escolar, autorização do diretor, pesquisa e vinculação do secretário escolar.</t>
  </si>
  <si>
    <t>3.194</t>
  </si>
  <si>
    <t>Demonstrar, em ambiente funcional e com execução em tempo real, a funcionalidade relacionada às atividades da secretaria escolar, ao censo escolar e ao atendimento do plano educacional individualizado (AEE), conforme descrito a seguir: a) Deverá permitir o cadastro de endereço da unidade escolar, incluindo informações como CEP, logradouro, número, complemento, pesquisa e vinculação do estado, pesquisa e vinculação do município, pesquisa e vinculação do bairro, pesquisa e vinculação da zona, e inserção do número da instalação elétrica.</t>
  </si>
  <si>
    <t>3.195</t>
  </si>
  <si>
    <t>Demonstrar, em ambiente funcional e com execução em tempo real, a funcionalidade relacionada às atividades da secretaria escolar, ao censo escolar e ao atendimento do plano educacional individualizado (AEE), conforme descrito a seguir: b) Deverá possibilitar a inserção de múltiplos números de telefone da unidade escolar, cada um identificado pelo seu tipo, incluindo máscaras distintas para celulares e telefones fixos.</t>
  </si>
  <si>
    <t>3.196</t>
  </si>
  <si>
    <t>Demonstrar, em ambiente funcional e com execução em tempo real, a funcionalidade relacionada às atividades da secretaria escolar, ao censo escolar e ao atendimento do plano educacional individualizado (AEE), conforme descrito a seguir: c) No cadastro de endereço da unidade e escolar, deverá incluir um campo para observações adicionais.</t>
  </si>
  <si>
    <t>3.197</t>
  </si>
  <si>
    <t>Demonstrar, em ambiente funcional e com execução em tempo real, a funcionalidade relacionada às atividades da secretaria escolar, ao censo escolar e ao atendimento do plano educacional individualizado (AEE), conforme descrito a seguir: e) Deverá permitir a associação dos cursos ofertados com a unidade escolar, incluindo informações como a pesquisa e vinculação do período letivo e cursos cadastrados.</t>
  </si>
  <si>
    <t>3.198</t>
  </si>
  <si>
    <t>Demonstrar, em ambiente funcional e com execução em tempo real, a funcionalidade relacionada às atividades da secretaria escolar, ao censo escolar e ao atendimento do plano educacional individualizado (AEE), conforme descrito a seguir: Cadastro de Resoluções para Unidade Escolar: Deverá permitir o cadastro de resoluções para a unidade escolar, com informações como nome de expedição do histórico escolar, nome da expedição da ata de resultado final, autorização, fundamentação legal, resolução, reconhecimento, superintendência e data de publicação em diário oficial.</t>
  </si>
  <si>
    <t>3.199</t>
  </si>
  <si>
    <t>Demonstrar, em ambiente funcional e com execução em tempo real, a funcionalidade relacionada às atividades da secretaria escolar, ao censo escolar e ao atendimento do plano educacional individualizado (AEE), conforme descrito a seguir: a) Deverá permitir a vinculação das unidades escolares com os bairros, incluindo informações como a pesquisa e vinculação do(s) bairro(s) à unidade escolar e ID de importação de sistemas legados.</t>
  </si>
  <si>
    <t>3.200</t>
  </si>
  <si>
    <t>Demonstrar, em ambiente funcional e com execução em tempo real, a funcionalidade relacionada às atividades da secretaria escolar, ao censo escolar e ao atendimento do plano educacional individualizado (AEE), conforme descrito a seguir: b) Deverá oferecer a opção de importar dados de unidades escolares por meio de arquivos CSV com a vinculação de unidades escolares com bairros</t>
  </si>
  <si>
    <t>3.201</t>
  </si>
  <si>
    <t>Demonstrar, em ambiente funcional e com execução em tempo real, a funcionalidade relacionada às atividades da secretaria escolar, ao censo escolar e ao atendimento do plano educacional individualizado (AEE), conforme descrito a seguir: a) Deverá permitir o gerenciamento das aulas de forma individual e por disciplina, com a capacidade de alterar, remover e programar novas aulas, obedecendo ao quadro de horários da turma.</t>
  </si>
  <si>
    <t>3.202</t>
  </si>
  <si>
    <t>Demonstrar, em ambiente funcional e com execução em tempo real, a funcionalidade relacionada às atividades da secretaria escolar, ao censo escolar e ao atendimento do plano educacional individualizado (AEE), conforme descrito a seguir: b) Deverá possibilitar a importação de um modelo de conteúdo padrão para ser inserido nas aulas, com a opção de variar o modelo de conteúdo padrão por unidade escolar.</t>
  </si>
  <si>
    <t>3.203</t>
  </si>
  <si>
    <t>Demonstrar, em ambiente funcional e com execução em tempo real, a funcionalidade relacionada às atividades da secretaria escolar, ao censo escolar e ao atendimento do plano educacional individualizado (AEE), conforme descrito a seguir: c) Deverá registrar se a importação teve êxito ou apresentou erros, bem como quantos registros foram importados.</t>
  </si>
  <si>
    <t>3.204</t>
  </si>
  <si>
    <t>Demonstrar, em ambiente funcional e com execução em tempo real, a funcionalidade relacionada às atividades da secretaria escolar, ao censo escolar e ao atendimento do plano educacional individualizado (AEE), conforme descrito a seguir: a) Deverá permitir a aplicação de filtros ao calendário acadêmico, permitindo a especificação do período letivo, unidade escolar, segmento de ensino e ano de escolaridade desejados.</t>
  </si>
  <si>
    <t>3.205</t>
  </si>
  <si>
    <t>Demonstrar, em ambiente funcional e com execução em tempo real, a funcionalidade relacionada às atividades da secretaria escolar, ao censo escolar e ao atendimento do plano educacional individualizado (AEE), conforme descrito a seguir: b) Deverá possibilitar a listagem das turmas que serão vinculadas no calendário acadêmico.</t>
  </si>
  <si>
    <t>3.206</t>
  </si>
  <si>
    <t>Demonstrar, em ambiente funcional e com execução em tempo real, a funcionalidade relacionada às atividades da secretaria escolar, ao censo escolar e ao atendimento do plano educacional individualizado (AEE), conforme descrito a seguir: a) O sistema deverá oferecer a funcionalidade de editar o calendário de aulas por turma, incluindo informações sobre horário e dia da semana.</t>
  </si>
  <si>
    <t>3.207</t>
  </si>
  <si>
    <t>Demonstrar, em ambiente funcional e com execução em tempo real, a funcionalidade relacionada às atividades da secretaria escolar, ao censo escolar e ao atendimento do plano educacional individualizado (AEE), conforme descrito a seguir: b) Deverá ser possível indicar se é um horário destinado a disciplinas eletivas, e, em caso afirmativo, vincular a disciplina correspondente.</t>
  </si>
  <si>
    <t>3.208</t>
  </si>
  <si>
    <t>Demonstrar, em ambiente funcional e com execução em tempo real, a funcionalidade relacionada às atividades da secretaria escolar, ao censo escolar e ao atendimento do plano educacional individualizado (AEE), conforme descrito a seguir: c) Deverá permitir a vinculação de professores principais às disciplinas, com a opção de informar um professor secundário, se aplicável.</t>
  </si>
  <si>
    <t>3.209</t>
  </si>
  <si>
    <t>Demonstrar, em ambiente funcional e com execução em tempo real, a funcionalidade relacionada às atividades da secretaria escolar, ao censo escolar e ao atendimento do plano educacional individualizado (AEE), conforme descrito a seguir: d) Permitir a associação do professor responsável pelos lançamentos de avaliação integrada e se poderá realizar demais lançamentos.</t>
  </si>
  <si>
    <t>3.210</t>
  </si>
  <si>
    <t>Demonstrar, em ambiente funcional e com execução em tempo real, a funcionalidade relacionada às atividades da secretaria escolar, ao censo escolar e ao atendimento do plano educacional individualizado (AEE), conforme descrito a seguir: e) Deverá oferecer a capacidade de vincular todas as disciplinas aos quadros, garantindo que cada disciplina contenha a quantidade de aulas semanais especificada.</t>
  </si>
  <si>
    <t>3.211</t>
  </si>
  <si>
    <t>Demonstrar, em ambiente funcional e com execução em tempo real, a funcionalidade relacionada às atividades da secretaria escolar, ao censo escolar e ao atendimento do plano educacional individualizado (AEE), conforme descrito a seguir: a) O sistema deverá permitir funções como editar, excluir, visualizar, listar e pesquisar os calendários acadêmicos cadastrados.</t>
  </si>
  <si>
    <t>3.212</t>
  </si>
  <si>
    <t>Demonstrar, em ambiente funcional e com execução em tempo real, a funcionalidade relacionada às atividades da secretaria escolar, ao censo escolar e ao atendimento do plano educacional individualizado (AEE), conforme descrito a seguir: b) Deverá permitir que a Secretaria de Educação cadastre os calendários escolares que serão utilizados em toda a rede de ensino.</t>
  </si>
  <si>
    <t>3.213</t>
  </si>
  <si>
    <t>Demonstrar, em ambiente funcional e com execução em tempo real, a funcionalidade relacionada às atividades da secretaria escolar, ao censo escolar e ao atendimento do plano educacional individualizado (AEE), conforme descrito a seguir: c) Deverá permitir a criação de calendários escolares personalizados por segmento de ensino e por unidade escolar.</t>
  </si>
  <si>
    <t>3.214</t>
  </si>
  <si>
    <t>Demonstrar, em ambiente funcional e com execução em tempo real, a funcionalidade relacionada às atividades da secretaria escolar, ao censo escolar e ao atendimento do plano educacional individualizado (AEE), conforme descrito a seguir: d) O cadastro de calendários escolares personalizados deverá incluir informações como nome do calendário escolar, data de início e término do calendário e observações detalhadas por meio de um editor.</t>
  </si>
  <si>
    <t>3.215</t>
  </si>
  <si>
    <t>Demonstrar, em ambiente funcional e com execução em tempo real, a funcionalidade relacionada às atividades da secretaria escolar, ao censo escolar e ao atendimento do plano educacional individualizado (AEE), conforme descrito a seguir: e) Esse editor deverá ser abrangente, incluindo funcionalidades como inserção de textos, figuras, aplicação de cores, formatação em itálico, criação de hiperlinks, numeração e outras funções para edição completa e flexível.</t>
  </si>
  <si>
    <t>3.216</t>
  </si>
  <si>
    <t>Demonstrar, em ambiente funcional e com execução em tempo real, a funcionalidade relacionada às atividades da secretaria escolar, ao censo escolar e ao atendimento do plano educacional individualizado (AEE), conforme descrito a seguir: f) Deverá permitir o cadastro e gerenciamento do calendário escolar personalizado por segmento de ensino e por unidade escolar através de um calendário virtual, onde serão inseridos todos os tipos de eventos, incluindo eventos em período, novo do evento, abreviatura do evento, data do evento, e a possibilidade de habilitar se será um dia letivo, se ficará visível aos alunos e responsáveis, e se o evento está vinculado à unidade escolar.</t>
  </si>
  <si>
    <t>3.217</t>
  </si>
  <si>
    <t>Demonstrar, em ambiente funcional e com execução em tempo real, a funcionalidade relacionada às atividades da secretaria escolar, ao censo escolar e ao atendimento do plano educacional individualizado (AEE), conforme descrito a seguir: g) O sistema deverá gerar o calendário escolar com base nas informações fornecidas.</t>
  </si>
  <si>
    <t>3.218</t>
  </si>
  <si>
    <t>Demonstrar, em ambiente funcional e com execução em tempo real, a funcionalidade relacionada às atividades da secretaria escolar, ao censo escolar e ao atendimento do plano educacional individualizado (AEE), conforme descrito a seguir: h) Deverá mostrar visualmente o calendário completo do período letivo, exibindo apenas os meses vigentes de acordo com o ano letivo selecionado, destacando os eventos, etapas e feriados.</t>
  </si>
  <si>
    <t>3.219</t>
  </si>
  <si>
    <t>Demonstrar, em ambiente funcional e com execução em tempo real, a funcionalidade relacionada às atividades da secretaria escolar, ao censo escolar e ao atendimento do plano educacional individualizado (AEE), conforme descrito a seguir: a) Deverá permitir o lançamento de todas as etapas pertencentes ao calendário, informando as datas correspondentes ao início e fim da etapa escolar, bem como o valor total da etapa.</t>
  </si>
  <si>
    <t>3.220</t>
  </si>
  <si>
    <t>Demonstrar, em ambiente funcional e com execução em tempo real, a funcionalidade relacionada às atividades da secretaria escolar, ao censo escolar e ao atendimento do plano educacional individualizado (AEE), conforme descrito a seguir: b) Deverá permitir a criação de etapas por curso e período letivo, personalizando o nome da etapa, abreviatura da etapa, pesquisando e vinculando o tipo da etapa, valor da etapa, data de início e término da etapa, sequência da etapa, se a etapa permite recuperação, se a etapa permite recuperação por avaliação, se a etapa será exibida para o aluno e o responsável, se a etapa considera aulas para cálculo, se a etapa é para disciplinas eletivas, exibir ou não a etapa no boletim do aluno e no histórico escolar, em todos os filtros do sistema.</t>
  </si>
  <si>
    <t>3.221</t>
  </si>
  <si>
    <t>Demonstrar, em ambiente funcional e com execução em tempo real, a funcionalidade relacionada às atividades da secretaria escolar, ao censo escolar e ao atendimento do plano educacional individualizado (AEE), conforme descrito a seguir: c) Deverá possibilitar a criação de fórmulas personalizadas para gerar resultados de notas e faltas, utilizando variáveis específicas.</t>
  </si>
  <si>
    <t>3.222</t>
  </si>
  <si>
    <t>Demonstrar, em ambiente funcional e com execução em tempo real, a funcionalidade relacionada às atividades da secretaria escolar, ao censo escolar e ao atendimento do plano educacional individualizado (AEE), conforme descrito a seguir: d) Deverá oferecer a capacidade de criar mensagens personalizadas contendo instruções específicas relacionadas a cada etapa.</t>
  </si>
  <si>
    <t>3.223</t>
  </si>
  <si>
    <t>Demonstrar, em ambiente funcional e com execução em tempo real, a funcionalidade relacionada às atividades da secretaria escolar, ao censo escolar e ao atendimento do plano educacional individualizado (AEE), conforme descrito a seguir: a) Deverá permitir que a Secretaria de Educação vincule os calendários para as escolas que irão utilizá-los.</t>
  </si>
  <si>
    <t>3.224</t>
  </si>
  <si>
    <t>Demonstrar, em ambiente funcional e com execução em tempo real, a funcionalidade relacionada às atividades da secretaria escolar, ao censo escolar e ao atendimento do plano educacional individualizado (AEE), conforme descrito a seguir: b) Após a vinculação, as escolas poderão acessar e realizar alterações para atender suas peculiaridades, sem interferir nos calendários das outras escolas.</t>
  </si>
  <si>
    <t>3.225</t>
  </si>
  <si>
    <t>Demonstrar, em ambiente funcional e com execução em tempo real, a funcionalidade relacionada às atividades da secretaria escolar, ao censo escolar e ao atendimento do plano educacional individualizado (AEE), conforme descrito a seguir: c) Deverá permitir que os secretários escolares cadastrem calendários escolares, caso a Secretaria de Educação não estabeleça um calendário padrão para toda a rede de ensino, utilizando as mesmas regras definidas no calendário da Secretaria de Educação.</t>
  </si>
  <si>
    <t>3.226</t>
  </si>
  <si>
    <t>Demonstrar, em ambiente funcional e com execução em tempo real, a funcionalidade relacionada às atividades da secretaria escolar, ao censo escolar e ao atendimento do plano educacional individualizado (AEE), conforme descrito a seguir: a) Deverá permitir a indicação se a etapa permitirá abono de faltas.</t>
  </si>
  <si>
    <t>3.227</t>
  </si>
  <si>
    <t>Demonstrar, em ambiente funcional e com execução em tempo real, a funcionalidade relacionada às atividades da secretaria escolar, ao censo escolar e ao atendimento do plano educacional individualizado (AEE), conforme descrito a seguir: b) Permitir a vinculação dessa etapa a uma etapa de referência específica.</t>
  </si>
  <si>
    <t>3.228</t>
  </si>
  <si>
    <t>Demonstrar, em ambiente funcional e com execução em tempo real, a funcionalidade relacionada às atividades da secretaria escolar, ao censo escolar e ao atendimento do plano educacional individualizado (AEE), conforme descrito a seguir: c) Oferecer a capacidade de informar se a etapa irá apurar avaliação descritiva.</t>
  </si>
  <si>
    <t>3.229</t>
  </si>
  <si>
    <t>Demonstrar, em ambiente funcional e com execução em tempo real, a funcionalidade relacionada às atividades da secretaria escolar, ao censo escolar e ao atendimento do plano educacional individualizado (AEE), conforme descrito a seguir: d) Especificar o período de início e término dessa apuração.</t>
  </si>
  <si>
    <t>3.230</t>
  </si>
  <si>
    <t>Demonstrar, em ambiente funcional e com execução em tempo real, a funcionalidade relacionada às atividades da secretaria escolar, ao censo escolar e ao atendimento do plano educacional individualizado (AEE), conforme descrito a seguir: e) Definir a termologia do período de apuração.</t>
  </si>
  <si>
    <t>3.231</t>
  </si>
  <si>
    <t>Demonstrar, em ambiente funcional e com execução em tempo real, a funcionalidade relacionada às atividades da secretaria escolar, ao censo escolar e ao atendimento do plano educacional individualizado (AEE), conforme descrito a seguir: a) Permitir o cadastro de faixas de proficiência.</t>
  </si>
  <si>
    <t>3.232</t>
  </si>
  <si>
    <t>Demonstrar, em ambiente funcional e com execução em tempo real, a funcionalidade relacionada às atividades da secretaria escolar, ao censo escolar e ao atendimento do plano educacional individualizado (AEE), conforme descrito a seguir: b) Requerer informações como o nome da proficiência, faixa inicial e faixa final para cada registro.</t>
  </si>
  <si>
    <t>3.233</t>
  </si>
  <si>
    <t>Demonstrar, em ambiente funcional e com execução em tempo real, a funcionalidade relacionada às atividades da secretaria escolar, ao censo escolar e ao atendimento do plano educacional individualizado (AEE), conforme descrito a seguir: c) Possibilitar a inserção de várias proficiências.</t>
  </si>
  <si>
    <t>3.234</t>
  </si>
  <si>
    <t>Demonstrar, em ambiente funcional e com execução em tempo real, a funcionalidade relacionada às atividades da secretaria escolar, ao censo escolar e ao atendimento do plano educacional individualizado (AEE), conforme descrito a seguir: a) Oferecer a funcionalidade de inserir conselhos de classe na etapa.</t>
  </si>
  <si>
    <t>3.235</t>
  </si>
  <si>
    <t>Demonstrar, em ambiente funcional e com execução em tempo real, a funcionalidade relacionada às atividades da secretaria escolar, ao censo escolar e ao atendimento do plano educacional individualizado (AEE), conforme descrito a seguir: b) Vincular tipos específicos de justificativas que serão adotadas nas respostas.</t>
  </si>
  <si>
    <t>3.236</t>
  </si>
  <si>
    <t>Demonstrar, em ambiente funcional e com execução em tempo real, a funcionalidade relacionada às atividades da secretaria escolar, ao censo escolar e ao atendimento do plano educacional individualizado (AEE), conforme descrito a seguir: c) Capacidade de criar o conceito de conselho de classe.</t>
  </si>
  <si>
    <t>3.237</t>
  </si>
  <si>
    <t>Demonstrar, em ambiente funcional e com execução em tempo real, a funcionalidade relacionada às atividades da secretaria escolar, ao censo escolar e ao atendimento do plano educacional individualizado (AEE), conforme descrito a seguir: d) Inserir o nome do conceito de conselho de classe.</t>
  </si>
  <si>
    <t>3.238</t>
  </si>
  <si>
    <t>Demonstrar, em ambiente funcional e com execução em tempo real, a funcionalidade relacionada às atividades da secretaria escolar, ao censo escolar e ao atendimento do plano educacional individualizado (AEE), conforme descrito a seguir: e) Vincular o tipo de resposta correspondente.</t>
  </si>
  <si>
    <t>3.239</t>
  </si>
  <si>
    <t>Demonstrar, em ambiente funcional e com execução em tempo real, a funcionalidade relacionada às atividades da secretaria escolar, ao censo escolar e ao atendimento do plano educacional individualizado (AEE), conforme descrito a seguir: a) Permitir que a Secretaria de Educação configure as recuperações trabalhadas na rede de ensino.</t>
  </si>
  <si>
    <t>3.240</t>
  </si>
  <si>
    <t>Demonstrar, em ambiente funcional e com execução em tempo real, a funcionalidade relacionada às atividades da secretaria escolar, ao censo escolar e ao atendimento do plano educacional individualizado (AEE), conforme descrito a seguir: b) Inserir as datas de aplicação das recuperações dentro da etapa.</t>
  </si>
  <si>
    <t>3.241</t>
  </si>
  <si>
    <t>Demonstrar, em ambiente funcional e com execução em tempo real, a funcionalidade relacionada às atividades da secretaria escolar, ao censo escolar e ao atendimento do plano educacional individualizado (AEE), conforme descrito a seguir: c) Conhecer quais os anos de escolaridade que trabalham com cada recuperação cadastrada.</t>
  </si>
  <si>
    <t>3.242</t>
  </si>
  <si>
    <t>Demonstrar, em ambiente funcional e com execução em tempo real, a funcionalidade relacionada às atividades da secretaria escolar, ao censo escolar e ao atendimento do plano educacional individualizado (AEE), conforme descrito a seguir: d) Configurar a regra a ser aplicada para cada recuperação (prevalecer a nota da recuperação ou analisar qual das duas notas é de maior valor).</t>
  </si>
  <si>
    <t>3.243</t>
  </si>
  <si>
    <t>Demonstrar, em ambiente funcional e com execução em tempo real, a funcionalidade relacionada às atividades da secretaria escolar, ao censo escolar e ao atendimento do plano educacional individualizado (AEE), conforme descrito a seguir: a) Permitir o cadastro das matrizes curriculares.</t>
  </si>
  <si>
    <t>3.244</t>
  </si>
  <si>
    <t>Demonstrar, em ambiente funcional e com execução em tempo real, a funcionalidade relacionada às atividades da secretaria escolar, ao censo escolar e ao atendimento do plano educacional individualizado (AEE), conforme descrito a seguir: b) Detalhar as disciplinas que serão abordadas em cada ano escolar.</t>
  </si>
  <si>
    <t>3.245</t>
  </si>
  <si>
    <t>Demonstrar, em ambiente funcional e com execução em tempo real, a funcionalidade relacionada às atividades da secretaria escolar, ao censo escolar e ao atendimento do plano educacional individualizado (AEE), conforme descrito a seguir: c) Registrar diversas grades curriculares para cada ano de escolaridade e segmento de ensino.</t>
  </si>
  <si>
    <t>3.246</t>
  </si>
  <si>
    <t>Demonstrar, em ambiente funcional e com execução em tempo real, a funcionalidade relacionada às atividades da secretaria escolar, ao censo escolar e ao atendimento do plano educacional individualizado (AEE), conforme descrito a seguir: d) Associar as disciplinas para a montagem da grade curricular.</t>
  </si>
  <si>
    <t>3.247</t>
  </si>
  <si>
    <t>Demonstrar, em ambiente funcional e com execução em tempo real, a funcionalidade relacionada às atividades da secretaria escolar, ao censo escolar e ao atendimento do plano educacional individualizado (AEE), conforme descrito a seguir: e) Incluir informações essenciais, como a descrição do nome da grade curricular, pesquisar e vincular o segmento de ensino, o status da grade (ativar e desativar), id de importação para sistemas legados e campo de descrição da resolução da grade curricular.</t>
  </si>
  <si>
    <t>3.248</t>
  </si>
  <si>
    <t>Demonstrar, em ambiente funcional e com execução em tempo real, a funcionalidade relacionada às atividades da secretaria escolar, ao censo escolar e ao atendimento do plano educacional individualizado (AEE), conforme descrito a seguir: a) Parametrizar a grade curricular com cada ano escolar e cada disciplina.</t>
  </si>
  <si>
    <t>3.249</t>
  </si>
  <si>
    <t>Demonstrar, em ambiente funcional e com execução em tempo real, a funcionalidade relacionada às atividades da secretaria escolar, ao censo escolar e ao atendimento do plano educacional individualizado (AEE), conforme descrito a seguir: b) Incluir informações essenciais, como carga horária, equivalência de aula, termo que sairá na ata de resultado final, se a apura nota, se considera nota para resultado final, se considera nota para dependência, se apura frequência, se justifica falta, se considera para frequência para resultado final, se considera frequência para dependência, se é optativa, se arredonda notas na etapa, se arredonda nota nas avaliações, se arredonda notas no resultado final, se avalia por conceito.</t>
  </si>
  <si>
    <t>3.250</t>
  </si>
  <si>
    <t>Demonstrar, em ambiente funcional e com execução em tempo real, a funcionalidade relacionada às atividades da secretaria escolar, ao censo escolar e ao atendimento do plano educacional individualizado (AEE), conforme descrito a seguir: c) Permitir o arredondamento da nota com pesquisa e vinculação do tipo de arredondamento.</t>
  </si>
  <si>
    <t>3.251</t>
  </si>
  <si>
    <t>Demonstrar, em ambiente funcional e com execução em tempo real, a funcionalidade relacionada às atividades da secretaria escolar, ao censo escolar e ao atendimento do plano educacional individualizado (AEE), conforme descrito a seguir: d) Vincular a disciplina de referência, se aplicável.</t>
  </si>
  <si>
    <t>3.252</t>
  </si>
  <si>
    <t>Demonstrar, em ambiente funcional e com execução em tempo real, a funcionalidade relacionada às atividades da secretaria escolar, ao censo escolar e ao atendimento do plano educacional individualizado (AEE), conforme descrito a seguir: e) Vincular a base de conhecimento, se aplicável.</t>
  </si>
  <si>
    <t>3.253</t>
  </si>
  <si>
    <t>Demonstrar, em ambiente funcional e com execução em tempo real, a funcionalidade relacionada às atividades da secretaria escolar, ao censo escolar e ao atendimento do plano educacional individualizado (AEE), conforme descrito a seguir: a) Permitir a ordenação dos componentes curriculares.</t>
  </si>
  <si>
    <t>3.254</t>
  </si>
  <si>
    <t>Demonstrar, em ambiente funcional e com execução em tempo real, a funcionalidade relacionada às atividades da secretaria escolar, ao censo escolar e ao atendimento do plano educacional individualizado (AEE), conforme descrito a seguir: b) Possibilitar a movimentação e ordenação após o cadastro e vínculos de todas as disciplinas ao ano de escolaridade da grade curricular.</t>
  </si>
  <si>
    <t>3.255</t>
  </si>
  <si>
    <t>Demonstrar, em ambiente funcional e com execução em tempo real, a funcionalidade relacionada às atividades da secretaria escolar, ao censo escolar e ao atendimento do plano educacional individualizado (AEE), conforme descrito a seguir: a) Permitir parametrizar a grade curricular com cada ano escolar e cada disciplina eletiva.</t>
  </si>
  <si>
    <t>3.256</t>
  </si>
  <si>
    <t>Demonstrar, em ambiente funcional e com execução em tempo real, a funcionalidade relacionada às atividades da secretaria escolar, ao censo escolar e ao atendimento do plano educacional individualizado (AEE), conforme descrito a seguir: b) Incluir informações essenciais, como carga horária, equivalência de aula.</t>
  </si>
  <si>
    <t>3.257</t>
  </si>
  <si>
    <t>Demonstrar, em ambiente funcional e com execução em tempo real, a funcionalidade relacionada às atividades da secretaria escolar, ao censo escolar e ao atendimento do plano educacional individualizado (AEE), conforme descrito a seguir: c) Vincular a base de conhecimento, se aplicável.</t>
  </si>
  <si>
    <t>3.258</t>
  </si>
  <si>
    <t>Demonstrar, em ambiente funcional e com execução em tempo real, a funcionalidade relacionada às atividades da secretaria escolar, ao censo escolar e ao atendimento do plano educacional individualizado (AEE), conforme descrito a seguir: d) Definir se a disciplina eletiva apura frequência.</t>
  </si>
  <si>
    <t>3.259</t>
  </si>
  <si>
    <t>Demonstrar, em ambiente funcional e com execução em tempo real, a funcionalidade relacionada às atividades da secretaria escolar, ao censo escolar e ao atendimento do plano educacional individualizado (AEE), conforme descrito a seguir: e) Determinar se a disciplina eletiva possui uma disciplina de referência e vinculá-la.</t>
  </si>
  <si>
    <t>3.260</t>
  </si>
  <si>
    <t>Demonstrar, em ambiente funcional e com execução em tempo real, a funcionalidade relacionada às atividades da secretaria escolar, ao censo escolar e ao atendimento do plano educacional individualizado (AEE), conforme descrito a seguir: a) Permitir atualizar e inserir a grade curricular cadastrada e parametrizada automaticamente em todas as turmas correspondentes ao ano de escolaridade.</t>
  </si>
  <si>
    <t>3.261</t>
  </si>
  <si>
    <t>Demonstrar, em ambiente funcional e com execução em tempo real, a funcionalidade relacionada às atividades da secretaria escolar, ao censo escolar e ao atendimento do plano educacional individualizado (AEE), conforme descrito a seguir: b) Retornar a quantidade de turmas que foram inseridas com a grade curricular cadastrada.</t>
  </si>
  <si>
    <t>3.262</t>
  </si>
  <si>
    <t>Demonstrar, em ambiente funcional e com execução em tempo real, a funcionalidade relacionada às atividades da secretaria escolar, ao censo escolar e ao atendimento do plano educacional individualizado (AEE), conforme descrito a seguir: a) Permitir cadastrar quadros de atendimentos.</t>
  </si>
  <si>
    <t>3.263</t>
  </si>
  <si>
    <t>Demonstrar, em ambiente funcional e com execução em tempo real, a funcionalidade relacionada às atividades da secretaria escolar, ao censo escolar e ao atendimento do plano educacional individualizado (AEE), conforme descrito a seguir: b) Incluir informações essenciais, como período letivo, unidade escolar, segmento de ensino, ano de escolaridade e turmas.</t>
  </si>
  <si>
    <t>3.264</t>
  </si>
  <si>
    <t>Demonstrar, em ambiente funcional e com execução em tempo real, a funcionalidade relacionada às atividades da secretaria escolar, ao censo escolar e ao atendimento do plano educacional individualizado (AEE), conforme descrito a seguir: c) Montar o calendário de atendimentos com os dias da semana e horários.</t>
  </si>
  <si>
    <t>3.265</t>
  </si>
  <si>
    <t>Demonstrar, em ambiente funcional e com execução em tempo real, a funcionalidade relacionada às atividades da secretaria escolar, ao censo escolar e ao atendimento do plano educacional individualizado (AEE), conforme descrito a seguir: d) Inserir alunos que receberão o atendimento vinculando os com o dia e horário do respectivo quadro de atendimento.</t>
  </si>
  <si>
    <t>3.266</t>
  </si>
  <si>
    <t>Demonstrar, em ambiente funcional e com execução em tempo real, a funcionalidade relacionada às atividades da secretaria escolar, ao censo escolar e ao atendimento do plano educacional individualizado (AEE), conforme descrito a seguir: a) Permitir o cadastro de reposição de aulas no calendário escolar.</t>
  </si>
  <si>
    <t>3.267</t>
  </si>
  <si>
    <t>Demonstrar, em ambiente funcional e com execução em tempo real, a funcionalidade relacionada às atividades da secretaria escolar, ao censo escolar e ao atendimento do plano educacional individualizado (AEE), conforme descrito a seguir: b) Possibilitar o cancelamento de reposição de aulas no calendário escolar e inserir a nova data da reposição.</t>
  </si>
  <si>
    <t>3.268</t>
  </si>
  <si>
    <t>Demonstrar, em ambiente funcional e com execução em tempo real, a funcionalidade relacionada às atividades da secretaria escolar, ao censo escolar e ao atendimento do plano educacional individualizado (AEE), conforme descrito a seguir: c) Incluir informações essenciais, como tipo do processo, se será reposição ou cancelamento de reposição, período letivo, unidade escolar, segmento de ensino, ano de escolaridade, turma e data de referência.</t>
  </si>
  <si>
    <t>3.269</t>
  </si>
  <si>
    <t>Demonstrar, em ambiente funcional e com execução em tempo real, a funcionalidade relacionada às atividades da secretaria escolar, ao censo escolar e ao atendimento do plano educacional individualizado (AEE), conforme descrito a seguir: d) Programar reposição de aula com base em uma data de referência, incluindo opções para programar reposições individualizadas por unidade, curso, ano de escolaridade, turma e disciplina.</t>
  </si>
  <si>
    <t>3.270</t>
  </si>
  <si>
    <t>Demonstrar, em ambiente funcional e com execução em tempo real, a funcionalidade relacionada às atividades da secretaria escolar, ao censo escolar e ao atendimento do plano educacional individualizado (AEE), conforme descrito a seguir: e) Detalhar o andamento da programação de reposição e informar inconsistências.</t>
  </si>
  <si>
    <t>3.271</t>
  </si>
  <si>
    <t>Demonstrar, em ambiente funcional e com execução em tempo real, a funcionalidade relacionada às atividades da secretaria escolar, ao censo escolar e ao atendimento do plano educacional individualizado (AEE), conforme descrito a seguir: a) Permitir o cadastro de turmas.</t>
  </si>
  <si>
    <t>3.272</t>
  </si>
  <si>
    <t>Demonstrar, em ambiente funcional e com execução em tempo real, a funcionalidade relacionada às atividades da secretaria escolar, ao censo escolar e ao atendimento do plano educacional individualizado (AEE), conforme descrito a seguir: b) Incluir informações essenciais, como nome do período letivo, unidades escolares, segmento de ensino, ano de escolaridade, turno e nome da turma.</t>
  </si>
  <si>
    <t>3.273</t>
  </si>
  <si>
    <t>Demonstrar, em ambiente funcional e com execução em tempo real, a funcionalidade relacionada às atividades da secretaria escolar, ao censo escolar e ao atendimento do plano educacional individualizado (AEE), conforme descrito a seguir: c) Permitir o cadastro de turmas multisseriadas e vincular os anos de escolaridade que compõem a turma.</t>
  </si>
  <si>
    <t>3.274</t>
  </si>
  <si>
    <t>Demonstrar, em ambiente funcional e com execução em tempo real, a funcionalidade relacionada às atividades da secretaria escolar, ao censo escolar e ao atendimento do plano educacional individualizado (AEE), conforme descrito a seguir: d) Inserir quantidade de vagas por turma, quantidade limite de vagas da turma, máximo de alunos especiais na turma, quantidade de alunos regulares, quantidade de alunos com necessidades especiais e total de vagas ocupadas na turma.</t>
  </si>
  <si>
    <t>3.275</t>
  </si>
  <si>
    <t>Demonstrar, em ambiente funcional e com execução em tempo real, a funcionalidade relacionada às atividades da secretaria escolar, ao censo escolar e ao atendimento do plano educacional individualizado (AEE), conforme descrito a seguir: e) Listar as disciplinas da turma e os professores associados a cada disciplina.</t>
  </si>
  <si>
    <t>3.276</t>
  </si>
  <si>
    <t>Demonstrar, em ambiente funcional e com execução em tempo real, a funcionalidade relacionada às atividades da secretaria escolar, ao censo escolar e ao atendimento do plano educacional individualizado (AEE), conforme descrito a seguir: f) Permitir transferências internas e externas, remanejamento com e sem registro entre unidades escolares internas e externas.</t>
  </si>
  <si>
    <t>3.277</t>
  </si>
  <si>
    <t>Demonstrar, em ambiente funcional e com execução em tempo real, a funcionalidade relacionada às atividades da secretaria escolar, ao censo escolar e ao atendimento do plano educacional individualizado (AEE), conforme descrito a seguir: g) Listar se a turma será usada no processo de pré-matrícula online, fornecendo detalhes sobre a turma, vagas, e alunos enturmados.</t>
  </si>
  <si>
    <t>3.278</t>
  </si>
  <si>
    <t>Demonstrar, em ambiente funcional e com execução em tempo real, a funcionalidade relacionada às atividades da secretaria escolar, ao censo escolar e ao atendimento do plano educacional individualizado (AEE), conforme descrito a seguir: a) Vincular os professores às suas respectivas disciplinas lecionadas.</t>
  </si>
  <si>
    <t>3.279</t>
  </si>
  <si>
    <t>Demonstrar, em ambiente funcional e com execução em tempo real, a funcionalidade relacionada às atividades da secretaria escolar, ao censo escolar e ao atendimento do plano educacional individualizado (AEE), conforme descrito a seguir: b) Permitir a inclusão de mais de um professor para a mesma disciplina, se necessário.</t>
  </si>
  <si>
    <t>3.280</t>
  </si>
  <si>
    <t>Demonstrar, em ambiente funcional e com execução em tempo real, a funcionalidade relacionada às atividades da secretaria escolar, ao censo escolar e ao atendimento do plano educacional individualizado (AEE), conforme descrito a seguir: Vinculação de Professores Qualificados: Assegurar que apenas os professores atualmente vinculados à escola e com as competências necessárias estejam aptos a lecionar as disciplinas selecionadas.</t>
  </si>
  <si>
    <t>3.281</t>
  </si>
  <si>
    <t>Demonstrar, em ambiente funcional e com execução em tempo real, a funcionalidade relacionada às atividades da secretaria escolar, ao censo escolar e ao atendimento do plano educacional individualizado (AEE), conforme descrito a seguir: Cadastro de Informações para o Educacenso: Permitir o cadastro das informações exigidas pelo Educacenso, seguindo as diretrizes do último Censo Escolar.</t>
  </si>
  <si>
    <t>3.282</t>
  </si>
  <si>
    <t>Demonstrar, em ambiente funcional e com execução em tempo real, a funcionalidade relacionada às atividades da secretaria escolar, ao censo escolar e ao atendimento do plano educacional individualizado (AEE), conforme descrito a seguir: Vinculação de Alunos às Turmas: Possibilitar a inserção de alunos em turmas específicas, respeitando as normas estabelecidas para o ano de escolaridade definido, e controlando a capacidade e o turno correspondente.</t>
  </si>
  <si>
    <t>3.283</t>
  </si>
  <si>
    <t>Demonstrar, em ambiente funcional e com execução em tempo real, a funcionalidade relacionada às atividades da secretaria escolar, ao censo escolar e ao atendimento do plano educacional individualizado (AEE), conforme descrito a seguir: a) Permitir a movimentação de alunos entre turmas, oferecendo flexibilidade na gestão acadêmica.</t>
  </si>
  <si>
    <t>3.284</t>
  </si>
  <si>
    <t>Demonstrar, em ambiente funcional e com execução em tempo real, a funcionalidade relacionada às atividades da secretaria escolar, ao censo escolar e ao atendimento do plano educacional individualizado (AEE), conforme descrito a seguir: b) Possibilitar a troca de alunos entre turmas, desde que os anos de escolaridade das turmas envolvidas sejam compatíveis.</t>
  </si>
  <si>
    <t>3.285</t>
  </si>
  <si>
    <t>Demonstrar, em ambiente funcional e com execução em tempo real, a funcionalidade relacionada às atividades da secretaria escolar, ao censo escolar e ao atendimento do plano educacional individualizado (AEE), conforme descrito a seguir: c) Garantir a integridade e precisão das informações acadêmicas ao apresentar todas as notas e faltas pertinentes ao aluno na turma de destino.</t>
  </si>
  <si>
    <t>3.286</t>
  </si>
  <si>
    <t>Demonstrar, em ambiente funcional e com execução em tempo real, a funcionalidade relacionada às atividades da secretaria escolar, ao censo escolar e ao atendimento do plano educacional individualizado (AEE), conforme descrito a seguir: d) Permitir que um aluno possa ser objeto de mais de um remanejamento para acomodar eventuais ajustes ou necessidades específicas ao longo do período escolar.</t>
  </si>
  <si>
    <t>3.287</t>
  </si>
  <si>
    <t>Demonstrar, em ambiente funcional e com execução em tempo real, a funcionalidade relacionada às atividades da secretaria escolar, ao censo escolar e ao atendimento do plano educacional individualizado (AEE), conforme descrito a seguir: e) Permitir a movimentação de alunos entre anos de escolaridade, mantendo a precisão das informações acadêmicas.</t>
  </si>
  <si>
    <t>3.288</t>
  </si>
  <si>
    <t>Demonstrar, em ambiente funcional e com execução em tempo real, a funcionalidade relacionada às atividades da secretaria escolar, ao censo escolar e ao atendimento do plano educacional individualizado (AEE), conforme descrito a seguir: f) Permitir a troca do ano de escolaridade dos alunos em conformidade com as diretrizes estabelecidas no regimento municipal de classificação de alunos.</t>
  </si>
  <si>
    <t>3.289</t>
  </si>
  <si>
    <t>Demonstrar, em ambiente funcional e com execução em tempo real, a funcionalidade relacionada às atividades da secretaria escolar, ao censo escolar e ao atendimento do plano educacional individualizado (AEE), conforme descrito a seguir: g) Garantir que todas as notas e faltas correspondentes à turma de destino sejam exibidas após a classificação para assegurar a consistência e integridade das informações acadêmicas.</t>
  </si>
  <si>
    <t>3.290</t>
  </si>
  <si>
    <t>Demonstrar, em ambiente funcional e com execução em tempo real, a funcionalidade relacionada às atividades da secretaria escolar, ao censo escolar e ao atendimento do plano educacional individualizado (AEE), conforme descrito a seguir: a) Permitir a vinculação em massa de disciplinas por meio da seleção de filtros, incluindo período letivo, unidade escolar, segmento de ensino, ano de escolaridade, turma e disciplina.</t>
  </si>
  <si>
    <t>3.291</t>
  </si>
  <si>
    <t>Demonstrar, em ambiente funcional e com execução em tempo real, a funcionalidade relacionada às atividades da secretaria escolar, ao censo escolar e ao atendimento do plano educacional individualizado (AEE), conforme descrito a seguir: b) Listar os alunos que serão vinculados à disciplina selecionada.</t>
  </si>
  <si>
    <t>3.292</t>
  </si>
  <si>
    <t>Demonstrar, em ambiente funcional e com execução em tempo real, a funcionalidade relacionada às atividades da secretaria escolar, ao censo escolar e ao atendimento do plano educacional individualizado (AEE), conforme descrito a seguir: a) Permitir o cadastro de avaliações, incluindo informações essenciais, como nome, abreviatura, período letivo, unidade escolar, segmento de ensino, etapa, ano de escolaridade, turma, disciplina e tipo de avaliação (atividades ou provas).</t>
  </si>
  <si>
    <t>3.293</t>
  </si>
  <si>
    <t>Demonstrar, em ambiente funcional e com execução em tempo real, a funcionalidade relacionada às atividades da secretaria escolar, ao censo escolar e ao atendimento do plano educacional individualizado (AEE), conforme descrito a seguir: b) Informar se a avaliação é de recuperação, se exibirá a nota para o aluno e/ou responsável, se é uma avaliação integrada e se permite vinculação a uma atividade online.</t>
  </si>
  <si>
    <t>3.294</t>
  </si>
  <si>
    <t>Demonstrar, em ambiente funcional e com execução em tempo real, a funcionalidade relacionada às atividades da secretaria escolar, ao censo escolar e ao atendimento do plano educacional individualizado (AEE), conforme descrito a seguir: c) Listar e visualizar as avaliações cadastradas com detalhes relevantes.</t>
  </si>
  <si>
    <t>3.295</t>
  </si>
  <si>
    <t>Demonstrar, em ambiente funcional e com execução em tempo real, a funcionalidade relacionada às atividades da secretaria escolar, ao censo escolar e ao atendimento do plano educacional individualizado (AEE), conforme descrito a seguir: a) Possibilitar o cadastro de anamnese, incluindo a descrição do nome da anamnese.</t>
  </si>
  <si>
    <t>3.296</t>
  </si>
  <si>
    <t>Demonstrar, em ambiente funcional e com execução em tempo real, a funcionalidade relacionada às atividades da secretaria escolar, ao censo escolar e ao atendimento do plano educacional individualizado (AEE), conforme descrito a seguir: b) Permitir o cadastro de quesitos da anamnese, especificando nome do quesito, se é obrigatório, e o tipo de resposta desejado (texto ou seleção).</t>
  </si>
  <si>
    <t>3.297</t>
  </si>
  <si>
    <t>Demonstrar, em ambiente funcional e com execução em tempo real, a funcionalidade relacionada às atividades da secretaria escolar, ao censo escolar e ao atendimento do plano educacional individualizado (AEE), conforme descrito a seguir: c) Oferecer a capacidade de ordenar personalizadamente os quesitos da anamnese.</t>
  </si>
  <si>
    <t>3.298</t>
  </si>
  <si>
    <t>Demonstrar, em ambiente funcional e com execução em tempo real, a funcionalidade relacionada às atividades da secretaria escolar, ao censo escolar e ao atendimento do plano educacional individualizado (AEE), conforme descrito a seguir: d) Possibilitar a criação de campos personalizados por meio de seções, incluindo a definição de nome do campo, obrigatoriedade, ativação na ficha do aluno e tipo de resposta (texto ou seleção).</t>
  </si>
  <si>
    <t>3.299</t>
  </si>
  <si>
    <t>Demonstrar, em ambiente funcional e com execução em tempo real, a funcionalidade relacionada às atividades da secretaria escolar, ao censo escolar e ao atendimento do plano educacional individualizado (AEE), conforme descrito a seguir: e) Permitir a ordenação personalizada dos campos personalizados.</t>
  </si>
  <si>
    <t>3.300</t>
  </si>
  <si>
    <t>Demonstrar, em ambiente funcional e com execução em tempo real, a funcionalidade relacionada às atividades da secretaria escolar, ao censo escolar e ao atendimento do plano educacional individualizado (AEE), conforme descrito a seguir: a) Oferecer funcionalidade para enviar os dados do Censo Escolar (Educacenso)em ambas as fases.</t>
  </si>
  <si>
    <t>3.301</t>
  </si>
  <si>
    <t>Demonstrar, em ambiente funcional e com execução em tempo real, a funcionalidade relacionada às atividades da secretaria escolar, ao censo escolar e ao atendimento do plano educacional individualizado (AEE), conforme descrito a seguir: b) Permitir a inserção dos dados do Censo Escolar, seguindo o último layout disponibilizado para o envio.</t>
  </si>
  <si>
    <t>3.302</t>
  </si>
  <si>
    <t>Demonstrar, em ambiente funcional e com execução em tempo real, a funcionalidade relacionada às atividades da secretaria escolar, ao censo escolar e ao atendimento do plano educacional individualizado (AEE), conforme descrito a seguir: c) Fornecer uma interface de preenchimento de dados do Censo Escolar que seja intuitiva e acompanhe o progresso e status do preenchimento.</t>
  </si>
  <si>
    <t>3.303</t>
  </si>
  <si>
    <t>Demonstrar, em ambiente funcional e com execução em tempo real, a funcionalidade relacionada às atividades da secretaria escolar, ao censo escolar e ao atendimento do plano educacional individualizado (AEE), conforme descrito a seguir: d) Possibilitar o preenchimento sequencial das informações, seguindo o último layout, para evitar erros.</t>
  </si>
  <si>
    <t>3.304</t>
  </si>
  <si>
    <t>Demonstrar, em ambiente funcional e com execução em tempo real, a funcionalidade relacionada às atividades da secretaria escolar, ao censo escolar e ao atendimento do plano educacional individualizado (AEE), conforme descrito a seguir: e) Gerar automaticamente os arquivos necessários para o Censo Escolar na base de dados oficial do município, sem interrupções no acesso ao sistema.</t>
  </si>
  <si>
    <t>3.305</t>
  </si>
  <si>
    <t>Demonstrar, em ambiente funcional e com execução em tempo real, a funcionalidade relacionada às atividades da secretaria escolar, ao censo escolar e ao atendimento do plano educacional individualizado (AEE), conforme descrito a seguir: f) Permitir a seleção de filtros para emissão de relatórios de acompanhamento dos dados a serem enviados ao Censo Escolar.</t>
  </si>
  <si>
    <t>3.306</t>
  </si>
  <si>
    <t>Demonstrar, em ambiente funcional e com execução em tempo real, a funcionalidade relacionada às atividades da secretaria escolar, ao censo escolar e ao atendimento do plano educacional individualizado (AEE), conforme descrito a seguir: g) Permitir a importação de um arquivo extraído do Censo Escolar (Educacenso) para efetuar a carga no sistema de gestão escolar.</t>
  </si>
  <si>
    <t>3.307</t>
  </si>
  <si>
    <t>Demonstrar, em ambiente funcional e com execução em tempo real, a funcionalidade relacionada às atividades da secretaria escolar, ao censo escolar e ao atendimento do plano educacional individualizado (AEE), conforme descrito a seguir: h) Relatório informando o quantitativo de servidores que foram informados no censo no ano letivo.</t>
  </si>
  <si>
    <t>3.308</t>
  </si>
  <si>
    <t>Demonstrar, em ambiente funcional e com execução em tempo real, a funcionalidade relacionada às atividades da secretaria escolar, ao censo escolar e ao atendimento do plano educacional individualizado (AEE), conforme descrito a seguir: Deverá gerar o censo das turmas do AEE.</t>
  </si>
  <si>
    <t>3.309</t>
  </si>
  <si>
    <t>Demonstrar, em ambiente funcional e com execução em tempo real, a funcionalidade relacionada às atividades da secretaria escolar, ao censo escolar e ao atendimento do plano educacional individualizado (AEE), conforme descrito a seguir: Visualizar os dados informados ao Censo Escolar: Identificação; Infraestrutura; Equipamentos; Dados Educacionais, de acordo com as especificações do INEP.</t>
  </si>
  <si>
    <t>3.310</t>
  </si>
  <si>
    <t>Demonstrar, em ambiente funcional e com execução em tempo real, a funcionalidade relacionada às atividades da secretaria escolar, ao censo escolar e ao atendimento do plano educacional individualizado (AEE), conforme descrito a seguir: a) Permitir o registro de ocorrências, incluindo informações essenciais como período letivo, unidade escolar, segmento de ensino, etapa, turma, disciplina, nome do aluno e tipo de ocorrência previamente cadastrada.</t>
  </si>
  <si>
    <t>3.311</t>
  </si>
  <si>
    <t>Demonstrar, em ambiente funcional e com execução em tempo real, a funcionalidade relacionada às atividades da secretaria escolar, ao censo escolar e ao atendimento do plano educacional individualizado (AEE), conforme descrito a seguir: b) Possibilitar o registro de ocorrências comportamentais e pedagógicas.</t>
  </si>
  <si>
    <t>3.312</t>
  </si>
  <si>
    <t>Demonstrar, em ambiente funcional e com execução em tempo real, a funcionalidade relacionada às atividades da secretaria escolar, ao censo escolar e ao atendimento do plano educacional individualizado (AEE), conforme descrito a seguir: c) Incluir campos para data da ocorrência, tipo de ocorrência, etapa, disciplina, associação com o aluno, observações e orientações.</t>
  </si>
  <si>
    <t>3.313</t>
  </si>
  <si>
    <t>Demonstrar, em ambiente funcional e com execução em tempo real, a funcionalidade relacionada às atividades da secretaria escolar, ao censo escolar e ao atendimento do plano educacional individualizado (AEE), conforme descrito a seguir: d) Oferecer a opção de tornar a ocorrência visível ou não para o aluno e seu responsável.</t>
  </si>
  <si>
    <t>3.314</t>
  </si>
  <si>
    <t>Demonstrar, em ambiente funcional e com execução em tempo real, a funcionalidade relacionada às atividades da secretaria escolar, ao censo escolar e ao atendimento do plano educacional individualizado (AEE), conforme descrito a seguir: a) Permitir a localização de alunos da rede municipal através de filtros de busca, como nome, CPF e matrícula.</t>
  </si>
  <si>
    <t>3.315</t>
  </si>
  <si>
    <t>Demonstrar, em ambiente funcional e com execução em tempo real, a funcionalidade relacionada às atividades da secretaria escolar, ao censo escolar e ao atendimento do plano educacional individualizado (AEE), conforme descrito a seguir: b) Implementar busca dinâmica, onde os resultados são exibidos à medida que as letras são digitadas.</t>
  </si>
  <si>
    <t>3.316</t>
  </si>
  <si>
    <t>Demonstrar, em ambiente funcional e com execução em tempo real, a funcionalidade relacionada às atividades da secretaria escolar, ao censo escolar e ao atendimento do plano educacional individualizado (AEE), conforme descrito a seguir: c) Importação de Planilhas de Alunos.</t>
  </si>
  <si>
    <t>3.317</t>
  </si>
  <si>
    <t>Demonstrar, em ambiente funcional e com execução em tempo real, a funcionalidade relacionada às atividades da secretaria escolar, ao censo escolar e ao atendimento do plano educacional individualizado (AEE), conforme descrito a seguir: d) Possibilitar a importação direta de planilhas de alunos para agilizar o processo de entrada de informações no sistema.</t>
  </si>
  <si>
    <t>3.318</t>
  </si>
  <si>
    <t>Demonstrar, em ambiente funcional e com execução em tempo real, a funcionalidade relacionada às atividades da secretaria escolar, ao censo escolar e ao atendimento do plano educacional individualizado (AEE), conforme descrito a seguir: a) Apresentar uma tela consultiva resumida ao localizar um aluno, incluindo informações essenciais como imagem (foto), nome completo, matrícula, data de nascimento, responsável pelo aluno, situação da matrícula, telefones de contato, data de cadastro, unidade escolar, segmento de ensino, turma, ano de escolaridade e indicação de uso de transporte público.</t>
  </si>
  <si>
    <t>3.319</t>
  </si>
  <si>
    <t>Demonstrar, em ambiente funcional e com execução em tempo real, a funcionalidade relacionada às atividades da secretaria escolar, ao censo escolar e ao atendimento do plano educacional individualizado (AEE), conforme descrito a seguir: b) Incluir um link para acessar todas as informações detalhadas do aluno.</t>
  </si>
  <si>
    <t>3.320</t>
  </si>
  <si>
    <t>Demonstrar, em ambiente funcional e com execução em tempo real, a funcionalidade relacionada às atividades da secretaria escolar, ao censo escolar e ao atendimento do plano educacional individualizado (AEE), conforme descrito a seguir: Complementação dos Dados Cadastrais: Permitir a complementação dos dados cadastrais do aluno, incluindo informações como nome de registro, nome social, data de matrícula na rede, ID de importação de sistemas legados, ID INEP, número do cartão SUS, estado civil, cor/raça, email, participação em auxílio governamental e indicação de irmãos na rede.</t>
  </si>
  <si>
    <t>3.321</t>
  </si>
  <si>
    <t>Demonstrar, em ambiente funcional e com execução em tempo real, a funcionalidade relacionada às atividades da secretaria escolar, ao censo escolar e ao atendimento do plano educacional individualizado (AEE), conforme descrito a seguir: Cadastro de Responsável pelo Aluno: Oferecer a capacidade de inserir informações sobre o responsável pelo aluno, incluindo tipo de responsável e suas atribuições em relação ao aluno.</t>
  </si>
  <si>
    <t>3.322</t>
  </si>
  <si>
    <t>Demonstrar, em ambiente funcional e com execução em tempo real, a funcionalidade relacionada às atividades da secretaria escolar, ao censo escolar e ao atendimento do plano educacional individualizado (AEE), conforme descrito a seguir: Informações sobre Nacionalidade e Naturalidade: Permitir inserir informações sobre a nacionalidade do aluno, estado da federação de nascimento e município de naturalidade.</t>
  </si>
  <si>
    <t>3.323</t>
  </si>
  <si>
    <t>Demonstrar, em ambiente funcional e com execução em tempo real, a funcionalidade relacionada às atividades da secretaria escolar, ao censo escolar e ao atendimento do plano educacional individualizado (AEE), conforme descrito a seguir: a) Possibilitar a inserção de múltiplos números de telefone, identificados por tipo, com máscaras distintas para números de celulares e fixos.</t>
  </si>
  <si>
    <t>3.324</t>
  </si>
  <si>
    <t>Demonstrar, em ambiente funcional e com execução em tempo real, a funcionalidade relacionada às atividades da secretaria escolar, ao censo escolar e ao atendimento do plano educacional individualizado (AEE), conforme descrito a seguir: b) Indicar qual número de telefone será usado para o recebimento de SMS.</t>
  </si>
  <si>
    <t>3.325</t>
  </si>
  <si>
    <t>Demonstrar, em ambiente funcional e com execução em tempo real, a funcionalidade relacionada às atividades da secretaria escolar, ao censo escolar e ao atendimento do plano educacional individualizado (AEE), conforme descrito a seguir: Documentos do Aluno: Permitir o registro de documentos relacionados ao aluno, incluindo Identidade, CPF, certidão de nascimento, número do cartão SUS e outros documentos relevantes.</t>
  </si>
  <si>
    <t>3.326</t>
  </si>
  <si>
    <t>Demonstrar, em ambiente funcional e com execução em tempo real, a funcionalidade relacionada às atividades da secretaria escolar, ao censo escolar e ao atendimento do plano educacional individualizado (AEE), conforme descrito a seguir: Indicação de Deficiência e Sala de Atendimento Especializado: Oferecer a capacidade de indicar se o aluno possui alguma deficiência e se faz uso da sala de atendimento especializado.</t>
  </si>
  <si>
    <t>3.327</t>
  </si>
  <si>
    <t>Demonstrar, em ambiente funcional e com execução em tempo real, a funcionalidade relacionada às atividades da secretaria escolar, ao censo escolar e ao atendimento do plano educacional individualizado (AEE), conforme descrito a seguir: Informações Adicionais sobre o Aluno: Permitir a inserção de informações adicionais, como alergias, restrições de medicamentos, permissão para sair desacompanhado e outras informações relevantes.</t>
  </si>
  <si>
    <t>3.328</t>
  </si>
  <si>
    <t>Demonstrar, em ambiente funcional e com execução em tempo real, a funcionalidade relacionada às atividades da secretaria escolar, ao censo escolar e ao atendimento do plano educacional individualizado (AEE), conforme descrito a seguir: Campos Personalizados na Ficha do Aluno: Oferecer a funcionalidade de criar campos personalizados na ficha do aluno, permitindo a inclusão de informações personalizadas definidas pela rede municipal.</t>
  </si>
  <si>
    <t>3.329</t>
  </si>
  <si>
    <t>Demonstrar, em ambiente funcional e com execução em tempo real, a funcionalidade relacionada às atividades da secretaria escolar, ao censo escolar e ao atendimento do plano educacional individualizado (AEE), conforme descrito a seguir: Alteração da Situação Acadêmica: Possibilitar a alteração da situação acadêmica do aluno, incluindo novos status como desistente, cancelado e evasão, com a especificação das datas de saída e retorno e o motivo correspondente.</t>
  </si>
  <si>
    <t>3.330</t>
  </si>
  <si>
    <t>Demonstrar, em ambiente funcional e com execução em tempo real, a funcionalidade relacionada às atividades da secretaria escolar, ao censo escolar e ao atendimento do plano educacional individualizado (AEE), conforme descrito a seguir: a) Permitir o acompanhamento das movimentações das enturmações e vínculos das turmas do aluno, incluindo detalhes sobre o status de sua enturmação.</t>
  </si>
  <si>
    <t>3.331</t>
  </si>
  <si>
    <t>Demonstrar, em ambiente funcional e com execução em tempo real, a funcionalidade relacionada às atividades da secretaria escolar, ao censo escolar e ao atendimento do plano educacional individualizado (AEE), conforme descrito a seguir: b) Oferecer a funcionalidade de restaurar enturmações removidas.</t>
  </si>
  <si>
    <t>3.332</t>
  </si>
  <si>
    <t>Demonstrar, em ambiente funcional e com execução em tempo real, a funcionalidade relacionada às atividades da secretaria escolar, ao censo escolar e ao atendimento do plano educacional individualizado (AEE), conforme descrito a seguir: c) Alteração da Data da Situação Acadêmica.</t>
  </si>
  <si>
    <t>3.333</t>
  </si>
  <si>
    <t>Demonstrar, em ambiente funcional e com execução em tempo real, a funcionalidade relacionada às atividades da secretaria escolar, ao censo escolar e ao atendimento do plano educacional individualizado (AEE), conforme descrito a seguir: d) Permitir a alteração da data da situação acadêmica do aluno, oferecendo flexibilidade para ajustar as informações de acordo com a cronologia precisa dos eventos acadêmicos.</t>
  </si>
  <si>
    <t>3.334</t>
  </si>
  <si>
    <t>Demonstrar, em ambiente funcional e com execução em tempo real, a funcionalidade relacionada às atividades da secretaria escolar, ao censo escolar e ao atendimento do plano educacional individualizado (AEE), conforme descrito a seguir: a) Configurável para permitir que um aluno seja associado a mais de uma turma simultaneamente, mantendo a condição de regular em todas elas.</t>
  </si>
  <si>
    <t>3.335</t>
  </si>
  <si>
    <t>Demonstrar, em ambiente funcional e com execução em tempo real, a funcionalidade relacionada às atividades da secretaria escolar, ao censo escolar e ao atendimento do plano educacional individualizado (AEE), conforme descrito a seguir: b) Possibilidade de exclusão de enturmações dos alunos quando necessário.</t>
  </si>
  <si>
    <t>3.336</t>
  </si>
  <si>
    <t>Demonstrar, em ambiente funcional e com execução em tempo real, a funcionalidade relacionada às atividades da secretaria escolar, ao censo escolar e ao atendimento do plano educacional individualizado (AEE), conforme descrito a seguir: a) Permitir a exclusão de alunos após verificação da existência de vínculos de registros para o aluno.</t>
  </si>
  <si>
    <t>3.337</t>
  </si>
  <si>
    <t>Demonstrar, em ambiente funcional e com execução em tempo real, a funcionalidade relacionada às atividades da secretaria escolar, ao censo escolar e ao atendimento do plano educacional individualizado (AEE), conforme descrito a seguir: b) Realizar a remoção desses vínculos antes de permitir a exclusão efetiva do aluno para garantir a integridade dos dados.</t>
  </si>
  <si>
    <t>3.338</t>
  </si>
  <si>
    <t>Demonstrar, em ambiente funcional e com execução em tempo real, a funcionalidade relacionada às atividades da secretaria escolar, ao censo escolar e ao atendimento do plano educacional individualizado (AEE), conforme descrito a seguir: a) Proporcionar a capacidade de imprimir a ficha de matrícula do aluno, incluindo informações cadastrais, dados do responsável, documentos apresentados, informações sobre programas sociais, situação habitacional e campos personalizados.</t>
  </si>
  <si>
    <t>3.339</t>
  </si>
  <si>
    <t>Demonstrar, em ambiente funcional e com execução em tempo real, a funcionalidade relacionada às atividades da secretaria escolar, ao censo escolar e ao atendimento do plano educacional individualizado (AEE), conforme descrito a seguir: b) Opção de imprimir a ficha com ou sem os dados preenchidos.</t>
  </si>
  <si>
    <t>3.340</t>
  </si>
  <si>
    <t>Demonstrar, em ambiente funcional e com execução em tempo real, a funcionalidade relacionada às atividades da secretaria escolar, ao censo escolar e ao atendimento do plano educacional individualizado (AEE), conforme descrito a seguir: Visualização de Alterações em Cadastros de Responsáveis: Exibir um histórico das alterações feitas nos cadastros dos responsáveis, permitindo um acompanhamento claro e detalhado das modificações ao longo do tempo.</t>
  </si>
  <si>
    <t>3.341</t>
  </si>
  <si>
    <t>Demonstrar, em ambiente funcional e com execução em tempo real, a funcionalidade relacionada às atividades da secretaria escolar, ao censo escolar e ao atendimento do plano educacional individualizado (AEE), conforme descrito a seguir: Listagem de Enturmações do Aluno: Apresentar uma lista de todas as enturmações às quais o aluno está vinculado, oferecendo a capacidade de reverter transferências externas quando necessário.</t>
  </si>
  <si>
    <t>3.342</t>
  </si>
  <si>
    <t>Demonstrar, em ambiente funcional e com execução em tempo real, a funcionalidade relacionada às atividades da secretaria escolar, ao censo escolar e ao atendimento do plano educacional individualizado (AEE), conforme descrito a seguir: a) Permitir o gerenciamento das movimentações dos alunos, incluindo transferências, remanejamentos, avanços e mudanças de classificação, proporcionando uma visão abrangente das movimentações dos alunos.</t>
  </si>
  <si>
    <t>3.343</t>
  </si>
  <si>
    <t>Demonstrar, em ambiente funcional e com execução em tempo real, a funcionalidade relacionada às atividades da secretaria escolar, ao censo escolar e ao atendimento do plano educacional individualizado (AEE), conforme descrito a seguir: b) Realizar o lançamento do falecimento do aluno, alterando automaticamente o status do aluno em suas enturmações e documentos.</t>
  </si>
  <si>
    <t>3.344</t>
  </si>
  <si>
    <t>Demonstrar, em ambiente funcional e com execução em tempo real, a funcionalidade relacionada às atividades da secretaria escolar, ao censo escolar e ao atendimento do plano educacional individualizado (AEE), conforme descrito a seguir: a) Oferecer a capacidade de imprimir a carteirinha estudantil diretamente a partir do cadastro do aluno.</t>
  </si>
  <si>
    <t>3.345</t>
  </si>
  <si>
    <t>Demonstrar, em ambiente funcional e com execução em tempo real, a funcionalidade relacionada às atividades da secretaria escolar, ao censo escolar e ao atendimento do plano educacional individualizado (AEE), conforme descrito a seguir: b) Escolher layouts, especificar datas de emissão e definir prazos de validade.</t>
  </si>
  <si>
    <t>3.346</t>
  </si>
  <si>
    <t>Demonstrar, em ambiente funcional e com execução em tempo real, a funcionalidade relacionada às atividades da secretaria escolar, ao censo escolar e ao atendimento do plano educacional individualizado (AEE), conforme descrito a seguir: c) Redefinição de Senha do Aluno por tela específica para o Secretários de Escola.</t>
  </si>
  <si>
    <t>3.347</t>
  </si>
  <si>
    <t>Demonstrar, em ambiente funcional e com execução em tempo real, a funcionalidade relacionada às atividades da secretaria escolar, ao censo escolar e ao atendimento do plano educacional individualizado (AEE), conforme descrito a seguir: d) Conceder aos secretários de escola a capacidade de redefinir a senha do aluno através da tela de cadastro do aluno.</t>
  </si>
  <si>
    <t>3.348</t>
  </si>
  <si>
    <t>Demonstrar, em ambiente funcional e com execução em tempo real, a funcionalidade relacionada às atividades da secretaria escolar, ao censo escolar e ao atendimento do plano educacional individualizado (AEE), conforme descrito a seguir: e) Bloqueio do Aluno em Múltiplas Turmas e Unidades Escolares.</t>
  </si>
  <si>
    <t>3.349</t>
  </si>
  <si>
    <t>Demonstrar, em ambiente funcional e com execução em tempo real, a funcionalidade relacionada às atividades da secretaria escolar, ao censo escolar e ao atendimento do plano educacional individualizado (AEE), conforme descrito a seguir: f) Permitir o bloqueio do aluno em mais de uma turma e unidade escolar usando parâmetros ou acessos personalizados.</t>
  </si>
  <si>
    <t>3.350</t>
  </si>
  <si>
    <t>Demonstrar, em ambiente funcional e com execução em tempo real, a funcionalidade relacionada às atividades da secretaria escolar, ao censo escolar e ao atendimento do plano educacional individualizado (AEE), conforme descrito a seguir: a) Autorizar lançamentos de faltas, notas e conteúdo mesmo fora do período de encerramento da etapa.</t>
  </si>
  <si>
    <t>3.351</t>
  </si>
  <si>
    <t>Demonstrar, em ambiente funcional e com execução em tempo real, a funcionalidade relacionada às atividades da secretaria escolar, ao censo escolar e ao atendimento do plano educacional individualizado (AEE), conforme descrito a seguir: b) Possibilitar a liberação desses lançamentos de forma manual ou em massa.</t>
  </si>
  <si>
    <t>3.352</t>
  </si>
  <si>
    <t>Demonstrar, em ambiente funcional e com execução em tempo real, a funcionalidade relacionada às atividades da secretaria escolar, ao censo escolar e ao atendimento do plano educacional individualizado (AEE), conforme descrito a seguir: a) Permitir a seleção de filtros para a liberação da autorização, como período letivo, perfil, unidade escolar, curso, ano de escolaridade, etapa, turma, usuário e data limite.</t>
  </si>
  <si>
    <t>3.353</t>
  </si>
  <si>
    <t>Demonstrar, em ambiente funcional e com execução em tempo real, a funcionalidade relacionada às atividades da secretaria escolar, ao censo escolar e ao atendimento do plano educacional individualizado (AEE), conforme descrito a seguir: b) Bloquear novos lançamentos automaticamente após o prazo limite.</t>
  </si>
  <si>
    <t>3.354</t>
  </si>
  <si>
    <t>Demonstrar, em ambiente funcional e com execução em tempo real, a funcionalidade relacionada às atividades da secretaria escolar, ao censo escolar e ao atendimento do plano educacional individualizado (AEE), conforme descrito a seguir: a) Realizar o cálculo de resultados das etapas, permitindo a seleção de filtros de consulta, como unidade escolar, período letivo, curso, ano de escolaridade e turma.</t>
  </si>
  <si>
    <t>3.355</t>
  </si>
  <si>
    <t>Demonstrar, em ambiente funcional e com execução em tempo real, a funcionalidade relacionada às atividades da secretaria escolar, ao censo escolar e ao atendimento do plano educacional individualizado (AEE), conforme descrito a seguir: b) Gerar resultados finais, trimestrais ou completos de todas as etapas, com os valores obtidos alimentando o histórico escolar.</t>
  </si>
  <si>
    <t>3.356</t>
  </si>
  <si>
    <t>Demonstrar, em ambiente funcional e com execução em tempo real, a funcionalidade relacionada às atividades da secretaria escolar, ao censo escolar e ao atendimento do plano educacional individualizado (AEE), conforme descrito a seguir: Cadastro de Membros do Conselho de Classe: Possibilitar o cadastro dos membros do conselho de classe, incluindo informações como período letivo, unidade escolar, segmento de ensino, etapa, ano de escolaridade, turma e nomes dos membros, com indicação de função.</t>
  </si>
  <si>
    <t>3.357</t>
  </si>
  <si>
    <t>Demonstrar, em ambiente funcional e com execução em tempo real, a funcionalidade relacionada às atividades da secretaria escolar, ao censo escolar e ao atendimento do plano educacional individualizado (AEE), conforme descrito a seguir: Lançamentos de Notas pelo Conselho de Classe: Permitir o lançamento de notas através do conselho de classe para alunos que não obtiveram resultado suficiente no trimestre ou para aprovação.</t>
  </si>
  <si>
    <t>3.358</t>
  </si>
  <si>
    <t>Demonstrar, em ambiente funcional e com execução em tempo real, a funcionalidade relacionada às atividades da secretaria escolar, ao censo escolar e ao atendimento do plano educacional individualizado (AEE), conforme descrito a seguir: a) Permitir a inserção de lançamentos de notas e faltas através do conselho de classe, substituindo a nota (média)do trimestre e permitindo abonar faltas.</t>
  </si>
  <si>
    <t>3.359</t>
  </si>
  <si>
    <t>Demonstrar, em ambiente funcional e com execução em tempo real, a funcionalidade relacionada às atividades da secretaria escolar, ao censo escolar e ao atendimento do plano educacional individualizado (AEE), conforme descrito a seguir: b) Os lançamentos devem ser por disciplina e incluir um campo para o parecer do conselho.</t>
  </si>
  <si>
    <t>3.360</t>
  </si>
  <si>
    <t>Demonstrar, em ambiente funcional e com execução em tempo real, a funcionalidade relacionada às atividades da secretaria escolar, ao censo escolar e ao atendimento do plano educacional individualizado (AEE), conforme descrito a seguir: Geração do Número de Classe: Possibilitar a geração do número de classe do aluno com base em filtros de período letivo, unidade escolar, curso, ano de escolaridade e turma, a partir de uma data de referência.</t>
  </si>
  <si>
    <t>3.361</t>
  </si>
  <si>
    <t>Demonstrar, em ambiente funcional e com execução em tempo real, a funcionalidade relacionada às atividades da secretaria escolar, ao censo escolar e ao atendimento do plano educacional individualizado (AEE), conforme descrito a seguir: a) Permitir o registro de avanço e reclassificação do aluno, incluindo notas por disciplina, seleção do curso, turma e data de encaminhamento.</t>
  </si>
  <si>
    <t>3.362</t>
  </si>
  <si>
    <t>Demonstrar, em ambiente funcional e com execução em tempo real, a funcionalidade relacionada às atividades da secretaria escolar, ao censo escolar e ao atendimento do plano educacional individualizado (AEE), conforme descrito a seguir: b) Inserir uma mensagem personalizada com descrição do parecer.</t>
  </si>
  <si>
    <t>3.363</t>
  </si>
  <si>
    <t>Demonstrar, em ambiente funcional e com execução em tempo real, a funcionalidade relacionada às atividades da secretaria escolar, ao censo escolar e ao atendimento do plano educacional individualizado (AEE), conforme descrito a seguir: Alteração da Situação e Status do Aluno: Possibilitar a alteração da situação e status do aluno, com registro da data da alteração e opção para regularizar o status atual do aluno.</t>
  </si>
  <si>
    <t>3.364</t>
  </si>
  <si>
    <t>Demonstrar, em ambiente funcional e com execução em tempo real, a funcionalidade relacionada às atividades da secretaria escolar, ao censo escolar e ao atendimento do plano educacional individualizado (AEE), conforme descrito a seguir: Impressão do Histórico Escolar: Permitir a impressão do histórico escolar do aluno de acordo com modelos previamente selecionados pela Secretaria de Educação.</t>
  </si>
  <si>
    <t>3.365</t>
  </si>
  <si>
    <t>Demonstrar, em ambiente funcional e com execução em tempo real, a funcionalidade relacionada às atividades da secretaria escolar, ao censo escolar e ao atendimento do plano educacional individualizado (AEE), conforme descrito a seguir: Cadastro de Unidades Escolares Externas: Oferecer a capacidade de cadastrar unidades escolares que não fazem parte da rede municipal, incluindo nome da unidade, estado e cidade correspondentes.</t>
  </si>
  <si>
    <t>3.366</t>
  </si>
  <si>
    <t>Demonstrar, em ambiente funcional e com execução em tempo real, a funcionalidade relacionada às atividades da secretaria escolar, ao censo escolar e ao atendimento do plano educacional individualizado (AEE), conforme descrito a seguir: a) Registrar automaticamente no histórico escolar as informações aplicadas e documentadas no sistema ao longo do ano letivo.</t>
  </si>
  <si>
    <t>3.367</t>
  </si>
  <si>
    <t>Demonstrar, em ambiente funcional e com execução em tempo real, a funcionalidade relacionada às atividades da secretaria escolar, ao censo escolar e ao atendimento do plano educacional individualizado (AEE), conforme descrito a seguir: b) Registro Manual do Histórico Escolar.</t>
  </si>
  <si>
    <t>3.368</t>
  </si>
  <si>
    <t>Demonstrar, em ambiente funcional e com execução em tempo real, a funcionalidade relacionada às atividades da secretaria escolar, ao censo escolar e ao atendimento do plano educacional individualizado (AEE), conforme descrito a seguir: c) Possibilitar o registro manual do histórico escolar para alunos que possuem registros anteriores ou que ingressaram na instituição de fora da rede de ensino.</t>
  </si>
  <si>
    <t>3.369</t>
  </si>
  <si>
    <t>Demonstrar, em ambiente funcional e com execução em tempo real, a funcionalidade relacionada às atividades da secretaria escolar, ao censo escolar e ao atendimento do plano educacional individualizado (AEE), conforme descrito a seguir: d) Permitir a impressão do histórico escolar preenchido manualmente pelo secretário, seguindo modelos específicos.</t>
  </si>
  <si>
    <t>3.370</t>
  </si>
  <si>
    <t>Demonstrar, em ambiente funcional e com execução em tempo real, a funcionalidade relacionada às atividades da secretaria escolar, ao censo escolar e ao atendimento do plano educacional individualizado (AEE), conforme descrito a seguir: Regularização de Rematrícula em Massa: Permitir a regularização em massa de rematrículas, tornando todos os alunos que fizeram rematrícula, tanto presencial quanto online, regulares em suas respectivas unidades escolares, cursos, anos de escolaridade e turmas.</t>
  </si>
  <si>
    <t>3.371</t>
  </si>
  <si>
    <t>Demonstrar, em ambiente funcional e com execução em tempo real, a funcionalidade relacionada às atividades da secretaria escolar, ao censo escolar e ao atendimento do plano educacional individualizado (AEE), conforme descrito a seguir: a) Possibilitar transferências entre unidades escolares dentro e fora da rede municipal.</t>
  </si>
  <si>
    <t>3.372</t>
  </si>
  <si>
    <t>Demonstrar, em ambiente funcional e com execução em tempo real, a funcionalidade relacionada às atividades da secretaria escolar, ao censo escolar e ao atendimento do plano educacional individualizado (AEE), conforme descrito a seguir: b) Gerar pedidos de transferência com informações como unidade de origem, unidade de destino, data da transferência e turma de destino com vagas disponíveis.</t>
  </si>
  <si>
    <t>3.373</t>
  </si>
  <si>
    <t>Demonstrar, em ambiente funcional e com execução em tempo real, a funcionalidade relacionada às atividades da secretaria escolar, ao censo escolar e ao atendimento do plano educacional individualizado (AEE), conforme descrito a seguir: c) Registrar documentos entregues pelo aluno durante o processo de transferência.</t>
  </si>
  <si>
    <t>3.374</t>
  </si>
  <si>
    <t>Demonstrar, em ambiente funcional e com execução em tempo real, a funcionalidade relacionada às atividades da secretaria escolar, ao censo escolar e ao atendimento do plano educacional individualizado (AEE), conforme descrito a seguir: d) Realizar a impressão do comprovante de transferência de acordo com modelos definidos.</t>
  </si>
  <si>
    <t>3.375</t>
  </si>
  <si>
    <t>Demonstrar, em ambiente funcional e com execução em tempo real, a funcionalidade relacionada às atividades da secretaria escolar, ao censo escolar e ao atendimento do plano educacional individualizado (AEE), conforme descrito a seguir: a) Aceitar alunos transferidos de outras unidades escolares dentro e fora da rede municipal, desde que haja vagas disponíveis.</t>
  </si>
  <si>
    <t>3.376</t>
  </si>
  <si>
    <t>Demonstrar, em ambiente funcional e com execução em tempo real, a funcionalidade relacionada às atividades da secretaria escolar, ao censo escolar e ao atendimento do plano educacional individualizado (AEE), conforme descrito a seguir: b) Integrar o módulo de pré-matrícula e lista de espera com o módulo acadêmico para realizar o processo de aceitação e atualização da ocupação de vagas.</t>
  </si>
  <si>
    <t>3.377</t>
  </si>
  <si>
    <t>Demonstrar, em ambiente funcional e com execução em tempo real, a funcionalidade relacionada às atividades da secretaria escolar, ao censo escolar e ao atendimento do plano educacional individualizado (AEE), conforme descrito a seguir: a) Permitir a transferência do aluno para fora da rede municipal, com registro de data de transferência e motivo.</t>
  </si>
  <si>
    <t>3.378</t>
  </si>
  <si>
    <t>Demonstrar, em ambiente funcional e com execução em tempo real, a funcionalidade relacionada às atividades da secretaria escolar, ao censo escolar e ao atendimento do plano educacional individualizado (AEE), conforme descrito a seguir: b) Realizar a impressão do comprovante de transferência de acordo com modelos definidos.</t>
  </si>
  <si>
    <t>3.379</t>
  </si>
  <si>
    <t>Demonstrar, em ambiente funcional e com execução em tempo real, a funcionalidade relacionada às atividades da secretaria escolar, ao censo escolar e ao atendimento do plano educacional individualizado (AEE), conforme descrito a seguir: a) Permitir o retorno de transferência do aluno de fora da rede municipal para a mesma unidade escolar.</t>
  </si>
  <si>
    <t>3.380</t>
  </si>
  <si>
    <t>Demonstrar, em ambiente funcional e com execução em tempo real, a funcionalidade relacionada às atividades da secretaria escolar, ao censo escolar e ao atendimento do plano educacional individualizado (AEE), conforme descrito a seguir: b) Inserir o aluno na mesma turma e manter o número de classe.</t>
  </si>
  <si>
    <t>3.381</t>
  </si>
  <si>
    <t>Demonstrar, em ambiente funcional e com execução em tempo real, a funcionalidade relacionada às atividades da secretaria escolar, ao censo escolar e ao atendimento do plano educacional individualizado (AEE), conforme descrito a seguir: c) Replicar o processo nos diários de classe, relatórios e atas de resultado.</t>
  </si>
  <si>
    <t>3.382</t>
  </si>
  <si>
    <t>Demonstrar, em ambiente funcional e com execução em tempo real, a funcionalidade relacionada às atividades da secretaria escolar, ao censo escolar e ao atendimento do plano educacional individualizado (AEE), conforme descrito a seguir: a) Permitir o remanejamento de alunos com registro, com informações sobre a movimentação nas enturmações e transferência de informações pertinentes.</t>
  </si>
  <si>
    <t>3.383</t>
  </si>
  <si>
    <t>Demonstrar, em ambiente funcional e com execução em tempo real, a funcionalidade relacionada às atividades da secretaria escolar, ao censo escolar e ao atendimento do plano educacional individualizado (AEE), conforme descrito a seguir: b) Informar quantas vagas estão disponíveis nas turmas de origem e destino.</t>
  </si>
  <si>
    <t>3.384</t>
  </si>
  <si>
    <t>Demonstrar, em ambiente funcional e com execução em tempo real, a funcionalidade relacionada às atividades da secretaria escolar, ao censo escolar e ao atendimento do plano educacional individualizado (AEE), conforme descrito a seguir: c) Realizar o remanejamento de forma individual ou em massa.</t>
  </si>
  <si>
    <t>3.385</t>
  </si>
  <si>
    <t>Demonstrar, em ambiente funcional e com execução em tempo real, a funcionalidade relacionada às atividades da secretaria escolar, ao censo escolar e ao atendimento do plano educacional individualizado (AEE), conforme descrito a seguir: a) Possibilitar o remanejamento de alunos sem registro, sem a movimentação nas enturmações e transferência de informações pertinentes.</t>
  </si>
  <si>
    <t>3.386</t>
  </si>
  <si>
    <t>3.387</t>
  </si>
  <si>
    <t>3.388</t>
  </si>
  <si>
    <t>Demonstrar, em ambiente funcional e com execução em tempo real, a funcionalidade relacionada às atividades da secretaria escolar, ao censo escolar e ao atendimento do plano educacional individualizado (AEE), conforme descrito a seguir: a) Permitir realizar lançamentos de notas e faltas para alunos que ingressam na rede municipal por transferência.</t>
  </si>
  <si>
    <t>3.389</t>
  </si>
  <si>
    <t>Demonstrar, em ambiente funcional e com execução em tempo real, a funcionalidade relacionada às atividades da secretaria escolar, ao censo escolar e ao atendimento do plano educacional individualizado (AEE), conforme descrito a seguir: b) Possibilitar a inserção do valor da etapa de origem, nota de origem e realizar a equivalência da etapa da rede municipal.</t>
  </si>
  <si>
    <t>3.390</t>
  </si>
  <si>
    <t>Demonstrar, em ambiente funcional e com execução em tempo real, a funcionalidade relacionada às atividades da secretaria escolar, ao censo escolar e ao atendimento do plano educacional individualizado (AEE), conforme descrito a seguir: c) Permitir lançar notas parciais na etapa.</t>
  </si>
  <si>
    <t>3.391</t>
  </si>
  <si>
    <t>Demonstrar, em ambiente funcional e com execução em tempo real, a funcionalidade relacionada às atividades da secretaria escolar, ao censo escolar e ao atendimento do plano educacional individualizado (AEE), conforme descrito a seguir: Geração de Documentos de Transferência: Gerar documentos necessários para transferências de alunos, incluindo formulários e comprovantes.</t>
  </si>
  <si>
    <t>3.392</t>
  </si>
  <si>
    <t>Demonstrar, em ambiente funcional e com execução em tempo real, a funcionalidade relacionada às atividades da secretaria escolar, ao censo escolar e ao atendimento do plano educacional individualizado (AEE), conforme descrito a seguir: a) Permitir que os professores registrem notas e faltas para alunos em solicitação de transferência.</t>
  </si>
  <si>
    <t>3.393</t>
  </si>
  <si>
    <t>Demonstrar, em ambiente funcional e com execução em tempo real, a funcionalidade relacionada às atividades da secretaria escolar, ao censo escolar e ao atendimento do plano educacional individualizado (AEE), conforme descrito a seguir: b) Continuar os lançamentos dentro da etapa (trimestre)da solicitação de transferência.</t>
  </si>
  <si>
    <t>3.394</t>
  </si>
  <si>
    <t>Demonstrar, em ambiente funcional e com execução em tempo real, a funcionalidade relacionada às atividades da secretaria escolar, ao censo escolar e ao atendimento do plano educacional individualizado (AEE), conforme descrito a seguir: Cadastro de Alunos com Parâmetros de Cadastro de Pessoa: Permitir o cadastro completo de alunos com todos os dados necessários de acordo com os parâmetros definidos pela Escola/Secretaria de Educação Escolar e pelo MEC.</t>
  </si>
  <si>
    <t>3.395</t>
  </si>
  <si>
    <t>Demonstrar, em ambiente funcional e com execução em tempo real, a funcionalidade relacionada às atividades da secretaria escolar, ao censo escolar e ao atendimento do plano educacional individualizado (AEE), conforme descrito a seguir: Informação de Transporte Escolar: Permitir informar o transporte escolar do aluno conforme o último layout de migração do Censo Escolar.</t>
  </si>
  <si>
    <t>3.396</t>
  </si>
  <si>
    <t>Demonstrar, em ambiente funcional e com execução em tempo real, a funcionalidade relacionada às atividades da secretaria escolar, ao censo escolar e ao atendimento do plano educacional individualizado (AEE), conforme descrito a seguir: a) Oferecer a funcionalidade de envio de e-mails em lote, permitindo inserir uma mensagem padrão e especificar parâmetros de filtragem como período letivo, unidade escolar, segmento de ensino, ano de escolaridade, turno e turma.</t>
  </si>
  <si>
    <t>3.397</t>
  </si>
  <si>
    <t>Demonstrar, em ambiente funcional e com execução em tempo real, a funcionalidade relacionada às atividades da secretaria escolar, ao censo escolar e ao atendimento do plano educacional individualizado (AEE), conforme descrito a seguir: b) Possibilitar o envio direcionado para grupos específicos de perfis, como alunos, responsáveis, professores e pedagogos.</t>
  </si>
  <si>
    <t>3.398</t>
  </si>
  <si>
    <t>Demonstrar, em ambiente funcional e com execução em tempo real, a funcionalidade relacionada às atividades da secretaria escolar, ao censo escolar e ao atendimento do plano educacional individualizado (AEE), conforme descrito a seguir: c) Fornecer campos para descrição do assunto e redação da mensagem de texto.</t>
  </si>
  <si>
    <t>3.399</t>
  </si>
  <si>
    <t>Demonstrar, em ambiente funcional e com execução em tempo real, a funcionalidade relacionada às atividades da secretaria escolar, ao censo escolar e ao atendimento do plano educacional individualizado (AEE), conforme descrito a seguir: a) O sistema deverá permitir a geração do relatórios da lista de alunos categorizados entre aqueles que entregaram e os que não entregaram os documentos de matrícula.</t>
  </si>
  <si>
    <t>3.400</t>
  </si>
  <si>
    <t>Demonstrar, em ambiente funcional e com execução em tempo real, a funcionalidade relacionada às atividades da secretaria escolar, ao censo escolar e ao atendimento do plano educacional individualizado (AEE), conforme descrito a seguir: b) O sistema deverá permitir a geração do relatórios da situação dos alunos, diferenciando entre aqueles em situação de avanço e os que foram reclassificados.</t>
  </si>
  <si>
    <t>3.401</t>
  </si>
  <si>
    <t>Demonstrar, em ambiente funcional e com execução em tempo real, a funcionalidade relacionada às atividades da secretaria escolar, ao censo escolar e ao atendimento do plano educacional individualizado (AEE), conforme descrito a seguir: c) Relatório sobre alunos com necessidades especiais, apresentando informações analíticas e sintéticas.</t>
  </si>
  <si>
    <t>3.402</t>
  </si>
  <si>
    <t>Demonstrar, em ambiente funcional e com execução em tempo real, a funcionalidade relacionada às atividades da secretaria escolar, ao censo escolar e ao atendimento do plano educacional individualizado (AEE), conforme descrito a seguir: d) O sistema deverá permitir a geração do relatórios de alunos cujos responsáveis estão vinculados aos seus cadastros, mas não possuem CPF registrado.</t>
  </si>
  <si>
    <t>3.403</t>
  </si>
  <si>
    <t>Demonstrar, em ambiente funcional e com execução em tempo real, a funcionalidade relacionada às atividades da secretaria escolar, ao censo escolar e ao atendimento do plano educacional individualizado (AEE), conforme descrito a seguir: e) Relatório de alunos por ano de escolaridade.</t>
  </si>
  <si>
    <t>3.404</t>
  </si>
  <si>
    <t>Demonstrar, em ambiente funcional e com execução em tempo real, a funcionalidade relacionada às atividades da secretaria escolar, ao censo escolar e ao atendimento do plano educacional individualizado (AEE), conforme descrito a seguir: f) Relatório de alunos por situação de idade e série, informando se estão adiantados, defasados ou normais.</t>
  </si>
  <si>
    <t>3.405</t>
  </si>
  <si>
    <t>Demonstrar, em ambiente funcional e com execução em tempo real, a funcionalidade relacionada às atividades da secretaria escolar, ao censo escolar e ao atendimento do plano educacional individualizado (AEE), conforme descrito a seguir: g) Relatório com a lista de alunos por turma, com opção para verificar a idade do aluno.</t>
  </si>
  <si>
    <t>3.406</t>
  </si>
  <si>
    <t>Demonstrar, em ambiente funcional e com execução em tempo real, a funcionalidade relacionada às atividades da secretaria escolar, ao censo escolar e ao atendimento do plano educacional individualizado (AEE), conforme descrito a seguir: h) Relatório de alunos sem responsáveis vinculados em seus cadastros.</t>
  </si>
  <si>
    <t>3.407</t>
  </si>
  <si>
    <t>Demonstrar, em ambiente funcional e com execução em tempo real, a funcionalidade relacionada às atividades da secretaria escolar, ao censo escolar e ao atendimento do plano educacional individualizado (AEE), conforme descrito a seguir: i) Relatório de alunos sem CPF cadastrado.</t>
  </si>
  <si>
    <t>3.408</t>
  </si>
  <si>
    <t>Demonstrar, em ambiente funcional e com execução em tempo real, a funcionalidade relacionada às atividades da secretaria escolar, ao censo escolar e ao atendimento do plano educacional individualizado (AEE), conforme descrito a seguir: j) Relatório de alunos sem lançamento de notas, com opção de pesquisa por disciplina e avaliação.</t>
  </si>
  <si>
    <t>3.409</t>
  </si>
  <si>
    <t>Demonstrar, em ambiente funcional e com execução em tempo real, a funcionalidade relacionada às atividades da secretaria escolar, ao censo escolar e ao atendimento do plano educacional individualizado (AEE), conforme descrito a seguir: k) Relatório de ficha de matrícula do aluno, filtrado de acordo com o modelo desejado.</t>
  </si>
  <si>
    <t>3.410</t>
  </si>
  <si>
    <t>Demonstrar, em ambiente funcional e com execução em tempo real, a funcionalidade relacionada às atividades da secretaria escolar, ao censo escolar e ao atendimento do plano educacional individualizado (AEE), conforme descrito a seguir: l) Relatório de listas de alunos com irmãos na rede municipal.</t>
  </si>
  <si>
    <t>3.411</t>
  </si>
  <si>
    <t>Demonstrar, em ambiente funcional e com execução em tempo real, a funcionalidade relacionada às atividades da secretaria escolar, ao censo escolar e ao atendimento do plano educacional individualizado (AEE), conforme descrito a seguir: m) Relatório de movimentação de alunos.</t>
  </si>
  <si>
    <t>3.412</t>
  </si>
  <si>
    <t>Demonstrar, em ambiente funcional e com execução em tempo real, a funcionalidade relacionada às atividades da secretaria escolar, ao censo escolar e ao atendimento do plano educacional individualizado (AEE), conforme descrito a seguir: n) Relatório de alunos com percentual de faltas.</t>
  </si>
  <si>
    <t>3.413</t>
  </si>
  <si>
    <t>Demonstrar, em ambiente funcional e com execução em tempo real, a funcionalidade relacionada às atividades da secretaria escolar, ao censo escolar e ao atendimento do plano educacional individualizado (AEE), conforme descrito a seguir: o) Relatório com o quadro totalizador de alunos.</t>
  </si>
  <si>
    <t>3.414</t>
  </si>
  <si>
    <t>Demonstrar, em ambiente funcional e com execução em tempo real, a funcionalidade relacionada às atividades da secretaria escolar, ao censo escolar e ao atendimento do plano educacional individualizado (AEE), conforme descrito a seguir: p) Relatório com a lista de responsáveis dos alunos por turma.</t>
  </si>
  <si>
    <t>3.415</t>
  </si>
  <si>
    <t>Demonstrar, em ambiente funcional e com execução em tempo real, a funcionalidade relacionada às atividades da secretaria escolar, ao censo escolar e ao atendimento do plano educacional individualizado (AEE), conforme descrito a seguir: a) Deverá permitir a geração e impressão da ata de resultado final de todas as turmas da escola.</t>
  </si>
  <si>
    <t>3.416</t>
  </si>
  <si>
    <t>Demonstrar, em ambiente funcional e com execução em tempo real, a funcionalidade relacionada às atividades da secretaria escolar, ao censo escolar e ao atendimento do plano educacional individualizado (AEE), conforme descrito a seguir: b) A ata deve incluir informações como nome da escola, ano letivo, data de encerramento do ano letivo, ano de escolaridade da turma, nome da turma, dias letivos trabalhados na turma e carga horária anual.</t>
  </si>
  <si>
    <t>3.417</t>
  </si>
  <si>
    <t>Demonstrar, em ambiente funcional e com execução em tempo real, a funcionalidade relacionada às atividades da secretaria escolar, ao censo escolar e ao atendimento do plano educacional individualizado (AEE), conforme descrito a seguir: c) Deverá oferecer a opção de escolher o modelo de ata a ser impresso.</t>
  </si>
  <si>
    <t>3.418</t>
  </si>
  <si>
    <t>Demonstrar, em ambiente funcional e com execução em tempo real, a funcionalidade relacionada às atividades da secretaria escolar, ao censo escolar e ao atendimento do plano educacional individualizado (AEE), conforme descrito a seguir: d) A ata deve exibir uma lista de todos os alunos que estudaram na turma, incluindo seus nomes, desempenho e faltas obtidas em cada disciplina e sua situação final.</t>
  </si>
  <si>
    <t>3.419</t>
  </si>
  <si>
    <t>Demonstrar, em ambiente funcional e com execução em tempo real, a funcionalidade relacionada às atividades da secretaria escolar, ao censo escolar e ao atendimento do plano educacional individualizado (AEE), conforme descrito a seguir: a) Deverá permitir a geração de relatórios de aulas previstas e aulas dadas.</t>
  </si>
  <si>
    <t>3.420</t>
  </si>
  <si>
    <t>Demonstrar, em ambiente funcional e com execução em tempo real, a funcionalidade relacionada às atividades da secretaria escolar, ao censo escolar e ao atendimento do plano educacional individualizado (AEE), conforme descrito a seguir: b) Deverá possibilitar a visualização das disciplinas, professores, turmas e anos de escolaridade na geração do relatório.</t>
  </si>
  <si>
    <t>3.421</t>
  </si>
  <si>
    <t>Demonstrar, em ambiente funcional e com execução em tempo real, a funcionalidade relacionada às atividades da secretaria escolar, ao censo escolar e ao atendimento do plano educacional individualizado (AEE), conforme descrito a seguir: c) Deverá permitir a geração de relatórios de aulas repostas por data.</t>
  </si>
  <si>
    <t>3.422</t>
  </si>
  <si>
    <t>Demonstrar, em ambiente funcional e com execução em tempo real, a funcionalidade relacionada às atividades da secretaria escolar, ao censo escolar e ao atendimento do plano educacional individualizado (AEE), conforme descrito a seguir: d) Deverá oferecer relatórios de aulas sem conteúdo lançado, permitindo identificar quais conteúdos ainda não foram inseridos no sistema pelo professor.</t>
  </si>
  <si>
    <t>3.423</t>
  </si>
  <si>
    <t>Demonstrar, em ambiente funcional e com execução em tempo real, a funcionalidade relacionada às atividades da secretaria escolar, ao censo escolar e ao atendimento do plano educacional individualizado (AEE), conforme descrito a seguir: e) Deverá permitir a geração de relatórios do planejamento das aulas.</t>
  </si>
  <si>
    <t>3.424</t>
  </si>
  <si>
    <t>Demonstrar, em ambiente funcional e com execução em tempo real, a funcionalidade relacionada às atividades da secretaria escolar, ao censo escolar e ao atendimento do plano educacional individualizado (AEE), conforme descrito a seguir: a) Deverá auxiliar no gerenciamento de dados de frequência escolar dos alunos beneficiários do Programa Bolsa Família.</t>
  </si>
  <si>
    <t>3.425</t>
  </si>
  <si>
    <t>Demonstrar, em ambiente funcional e com execução em tempo real, a funcionalidade relacionada às atividades da secretaria escolar, ao censo escolar e ao atendimento do plano educacional individualizado (AEE), conforme descrito a seguir: b) Permitirá a geração de relatórios do Bolsa Família, incluindo todos os alunos da turma ou de forma individual que possuem o benefício.</t>
  </si>
  <si>
    <t>3.426</t>
  </si>
  <si>
    <t>Demonstrar, em ambiente funcional e com execução em tempo real, a funcionalidade relacionada às atividades da secretaria escolar, ao censo escolar e ao atendimento do plano educacional individualizado (AEE), conforme descrito a seguir: c) Deverá permitir análise do percentual de frequência dos alunos do Programa Bolsa Família mensalmente ou selecionando o período de início e término desejado.</t>
  </si>
  <si>
    <t>3.427</t>
  </si>
  <si>
    <t>Demonstrar, em ambiente funcional e com execução em tempo real, a funcionalidade relacionada às atividades da secretaria escolar, ao censo escolar e ao atendimento do plano educacional individualizado (AEE), conforme descrito a seguir: d) Deverá possibilitar a geração de relatórios dos alunos do Programa Bolsa Família apenas para os alunos que estão abaixo da frequência.</t>
  </si>
  <si>
    <t>3.428</t>
  </si>
  <si>
    <t>Demonstrar, em ambiente funcional e com execução em tempo real, a funcionalidade relacionada às atividades da secretaria escolar, ao censo escolar e ao atendimento do plano educacional individualizado (AEE), conforme descrito a seguir: e) Deverá emitir os dados necessários para identificar os alunos dos alunos do Programa Bolsa Família e os dados necessários para serem informados ao programa.</t>
  </si>
  <si>
    <t>3.429</t>
  </si>
  <si>
    <t>Demonstrar, em ambiente funcional e com execução em tempo real, a funcionalidade relacionada às atividades da secretaria escolar, ao censo escolar e ao atendimento do plano educacional individualizado (AEE), conforme descrito a seguir: a) Deverá proporcionar a funcionalidade de gerar relatórios relacionados aos menus de cadastro básicos do sistema.</t>
  </si>
  <si>
    <t>3.430</t>
  </si>
  <si>
    <t>Demonstrar, em ambiente funcional e com execução em tempo real, a funcionalidade relacionada às atividades da secretaria escolar, ao censo escolar e ao atendimento do plano educacional individualizado (AEE), conforme descrito a seguir: b) Os relatórios a serem emitidos incluirão informações sobre anos de escolaridade, aulas cadastradas, avaliações cadastradas, calendário escolar, professores e turmas cadastradas.</t>
  </si>
  <si>
    <t>3.431</t>
  </si>
  <si>
    <t>Demonstrar, em ambiente funcional e com execução em tempo real, a funcionalidade relacionada às atividades da secretaria escolar, ao censo escolar e ao atendimento do plano educacional individualizado (AEE), conforme descrito a seguir: a) Permitir a emissão da ata de conselho de classe com base em filtros que incluem o período letivo, unidade escolar, curso, ano de escolaridade, etapa do conselho, turma, modelo de ata, data de referência e opções de ordenação.</t>
  </si>
  <si>
    <t>3.432</t>
  </si>
  <si>
    <t>Demonstrar, em ambiente funcional e com execução em tempo real, a funcionalidade relacionada às atividades da secretaria escolar, ao censo escolar e ao atendimento do plano educacional individualizado (AEE), conforme descrito a seguir: b) Deverá oferecer suporte para cursos e anos de escolaridade configurados para avaliação descritiva, permitindo a emissão da ata por etapa e seus respectivos quesitos.</t>
  </si>
  <si>
    <t>3.433</t>
  </si>
  <si>
    <t>Demonstrar, em ambiente funcional e com execução em tempo real, a funcionalidade relacionada às atividades da secretaria escolar, ao censo escolar e ao atendimento do plano educacional individualizado (AEE), conforme descrito a seguir: c) Relatório de Parecer do Conselho de Classe.</t>
  </si>
  <si>
    <t>3.434</t>
  </si>
  <si>
    <t>Demonstrar, em ambiente funcional e com execução em tempo real, a funcionalidade relacionada às atividades da secretaria escolar, ao censo escolar e ao atendimento do plano educacional individualizado (AEE), conforme descrito a seguir: d) Deverá ser possível gerar relatórios de parecer do conselho de classe para todos os alunos da turma ou de forma individual.</t>
  </si>
  <si>
    <t>3.435</t>
  </si>
  <si>
    <t>Demonstrar, em ambiente funcional e com execução em tempo real, a funcionalidade relacionada às atividades da secretaria escolar, ao censo escolar e ao atendimento do plano educacional individualizado (AEE), conforme descrito a seguir: e) O sistema deve incluir informações detalhadas do parecer no relatório gerado.</t>
  </si>
  <si>
    <t>3.436</t>
  </si>
  <si>
    <t>Demonstrar, em ambiente funcional e com execução em tempo real, a funcionalidade relacionada às atividades da secretaria escolar, ao censo escolar e ao atendimento do plano educacional individualizado (AEE), conforme descrito a seguir: a) Deverá permitir a impressão de diários de classe, com opções para selecionar o modelo e o tipo de diário desejado.</t>
  </si>
  <si>
    <t>3.437</t>
  </si>
  <si>
    <t>Demonstrar, em ambiente funcional e com execução em tempo real, a funcionalidade relacionada às atividades da secretaria escolar, ao censo escolar e ao atendimento do plano educacional individualizado (AEE), conforme descrito a seguir: b) Todos os diários gerados devem estar em conformidade com os padrões estabelecidos pela Secretaria de Educação e pela Secretaria Estadual de Educação.</t>
  </si>
  <si>
    <t>3.438</t>
  </si>
  <si>
    <t>Demonstrar, em ambiente funcional e com execução em tempo real, a funcionalidade relacionada às atividades da secretaria escolar, ao censo escolar e ao atendimento do plano educacional individualizado (AEE), conforme descrito a seguir: c) Deve haver a opção de imprimir diários em branco, com a possibilidade de incluir totais de faltas, notas de recuperação e linhas em branco abaixo da lista de alunos, conforme necessário.</t>
  </si>
  <si>
    <t>3.439</t>
  </si>
  <si>
    <t>Demonstrar, em ambiente funcional e com execução em tempo real, a funcionalidade relacionada às atividades da secretaria escolar, ao censo escolar e ao atendimento do plano educacional individualizado (AEE), conforme descrito a seguir: a) Deverá permitir a geração de relatórios de alunos por turma, com opções de personalização do título do relatório e da ordenação dos alunos, que pode ser por número de classe ou ordem alfabética.</t>
  </si>
  <si>
    <t>3.440</t>
  </si>
  <si>
    <t>Demonstrar, em ambiente funcional e com execução em tempo real, a funcionalidade relacionada às atividades da secretaria escolar, ao censo escolar e ao atendimento do plano educacional individualizado (AEE), conforme descrito a seguir: b) Oferecer a flexibilidade de selecionar quais dados serão impressos, incluindo campos como CPF, endereço, data de nascimento, idade, gênero, raça, RG, Número do Cartão SUS, naturalidade, estado civil, email, bem como campos personalizados inseridos no cadastro do aluno.</t>
  </si>
  <si>
    <t>3.441</t>
  </si>
  <si>
    <t>Demonstrar, em ambiente funcional e com execução em tempo real, a funcionalidade relacionada às atividades da secretaria escolar, ao censo escolar e ao atendimento do plano educacional individualizado (AEE), conforme descrito a seguir: c) Deve ser possível gerar relatórios tanto em formato analítico quanto sintético.</t>
  </si>
  <si>
    <t>3.442</t>
  </si>
  <si>
    <t>Demonstrar, em ambiente funcional e com execução em tempo real, a funcionalidade relacionada às atividades da secretaria escolar, ao censo escolar e ao atendimento do plano educacional individualizado (AEE), conforme descrito a seguir: Diários de Classe para Disciplinas Eletivas: Oferecer a capacidade de gerar diários de classe específicos para disciplinas eletivas, permitindo o registro de frequência e notas para essas disciplinas de forma adequada.</t>
  </si>
  <si>
    <t>3.443</t>
  </si>
  <si>
    <t>Demonstrar, em ambiente funcional e com execução em tempo real, a funcionalidade relacionada às atividades da secretaria escolar, ao censo escolar e ao atendimento do plano educacional individualizado (AEE), conforme descrito a seguir: Impressão de Históricos Escolares: Deve ser possível imprimir os históricos escolares dos alunos de forma individual ou em lote, fornecendo informações detalhadas sobre o desempenho acadêmico durante o período escolar.</t>
  </si>
  <si>
    <t>3.444</t>
  </si>
  <si>
    <t>Demonstrar, em ambiente funcional e com execução em tempo real, a funcionalidade relacionada às atividades da secretaria escolar, ao censo escolar e ao atendimento do plano educacional individualizado (AEE), conforme descrito a seguir: Impressão de Campos Personalizados: O sistema deve permitir a impressão de campos personalizados que foram cadastrados nas informações adicionais dos alunos, oferecendo flexibilidade na geração de documentos.</t>
  </si>
  <si>
    <t>3.445</t>
  </si>
  <si>
    <t>Demonstrar, em ambiente funcional e com execução em tempo real, a funcionalidade relacionada às atividades da secretaria escolar, ao censo escolar e ao atendimento do plano educacional individualizado (AEE), conforme descrito a seguir: Emissão de Cartas Senha: Ser capaz de emitir cartas senha que contenham informações e instruções relacionadas ao uso dos portais destinados aos alunos e responsáveis.</t>
  </si>
  <si>
    <t>3.446</t>
  </si>
  <si>
    <t>Demonstrar, em ambiente funcional e com execução em tempo real, a funcionalidade relacionada às atividades da secretaria escolar, ao censo escolar e ao atendimento do plano educacional individualizado (AEE), conforme descrito a seguir: Impressão de Comprovantes de Transferência: Deverá ser possível imprimir comprovantes de transferência para os alunos, com a opção de selecionar o modelo desejado.</t>
  </si>
  <si>
    <t>3.447</t>
  </si>
  <si>
    <t>Demonstrar, em ambiente funcional e com execução em tempo real, a funcionalidade relacionada às atividades da secretaria escolar, ao censo escolar e ao atendimento do plano educacional individualizado (AEE), conforme descrito a seguir: a) Permitir que o próprio usuário administrador, sem a necessidade de codificação ou acesso ao código-fonte, personalize os modelos de declarações. Isso deve incluir a escolha do tipo de layout, campos disponíveis (variáveis) e um editor de texto interno para criação e ativação dos modelos de declarações.</t>
  </si>
  <si>
    <t>3.448</t>
  </si>
  <si>
    <t>Demonstrar, em ambiente funcional e com execução em tempo real, a funcionalidade relacionada às atividades da secretaria escolar, ao censo escolar e ao atendimento do plano educacional individualizado (AEE), conforme descrito a seguir: b) Permitir a customização das declarações, novas ou já existentes, pelo próprio usuário, sem a necessidade de alterar o código-fonte do sistema.</t>
  </si>
  <si>
    <t>3.449</t>
  </si>
  <si>
    <t>Demonstrar, em ambiente funcional e com execução em tempo real, a funcionalidade relacionada às atividades da secretaria escolar, ao censo escolar e ao atendimento do plano educacional individualizado (AEE), conforme descrito a seguir: a) Emissão de Atestados de Escolaridade dos alunos, do ano atual e de anos anteriores, como: declaração de matrícula.</t>
  </si>
  <si>
    <t>3.450</t>
  </si>
  <si>
    <t>Demonstrar, em ambiente funcional e com execução em tempo real, a funcionalidade relacionada às atividades da secretaria escolar, ao censo escolar e ao atendimento do plano educacional individualizado (AEE), conforme descrito a seguir: b) Emissão de Atestados de Escolaridade dos alunos, do ano atual e de anos anteriores, como: declaração de escolaridade.</t>
  </si>
  <si>
    <t>3.451</t>
  </si>
  <si>
    <t>Demonstrar, em ambiente funcional e com execução em tempo real, a funcionalidade relacionada às atividades da secretaria escolar, ao censo escolar e ao atendimento do plano educacional individualizado (AEE), conforme descrito a seguir: c) Emissão de Atestados de Escolaridade dos alunos, do ano atual e de anos anteriores, como: declaração de transferência.</t>
  </si>
  <si>
    <t>3.452</t>
  </si>
  <si>
    <t>Demonstrar, em ambiente funcional e com execução em tempo real, a funcionalidade relacionada às atividades da secretaria escolar, ao censo escolar e ao atendimento do plano educacional individualizado (AEE), conforme descrito a seguir: d) Emissão de Atestados de Escolaridade dos alunos, do ano atual e de anos anteriores, como: declaração de frequência.</t>
  </si>
  <si>
    <t>3.453</t>
  </si>
  <si>
    <t>Demonstrar, em ambiente funcional e com execução em tempo real, a funcionalidade relacionada às atividades da secretaria escolar, ao censo escolar e ao atendimento do plano educacional individualizado (AEE), conforme descrito a seguir: e) Emissão de Atestados de Escolaridade dos alunos, do ano atual e de anos anteriores, como: declaração de conclusão.</t>
  </si>
  <si>
    <t>3.454</t>
  </si>
  <si>
    <t>Demonstrar, em ambiente funcional e com execução em tempo real, a funcionalidade relacionada às atividades da secretaria escolar, ao censo escolar e ao atendimento do plano educacional individualizado (AEE), conforme descrito a seguir: Impressão de Carteira Estudantil: O sistema deve permitir a impressão de carteiras estudantis, com a opção de pesquisar o aluno e selecionar o layout a ser impresso.</t>
  </si>
  <si>
    <t>3.455</t>
  </si>
  <si>
    <t>Demonstrar, em ambiente funcional e com execução em tempo real, a funcionalidade relacionada às atividades da secretaria escolar, ao censo escolar e ao atendimento do plano educacional individualizado (AEE), conforme descrito a seguir: Relatório de Justificativa de Faltas: Deverá ser possível gerar um relatório que liste as justificativas de faltas dos alunos, fornecendo informações detalhadas sobre as ausências e as razões associadas.</t>
  </si>
  <si>
    <t>3.456</t>
  </si>
  <si>
    <t>Demonstrar, em ambiente funcional e com execução em tempo real, a funcionalidade relacionada às atividades da secretaria escolar, ao censo escolar e ao atendimento do plano educacional individualizado (AEE), conforme descrito a seguir: Relatório de Mapa de Vagas: Oferecer a funcionalidade de gerar um mapa de vagas, que pode ser útil para a gestão de recursos e planejamento escolar.</t>
  </si>
  <si>
    <t>3.457</t>
  </si>
  <si>
    <t>Demonstrar, em ambiente funcional e com execução em tempo real, a funcionalidade relacionada às atividades da secretaria escolar, ao censo escolar e ao atendimento do plano educacional individualizado (AEE), conforme descrito a seguir: Relatório de Monitores de Apoio Escolar AEE: Deverá ser possível gerar um relatório que liste os monitores de apoio escolar AEE (Atendimento Educacional Especializado), fornecendo informações relevantes sobre esses profissionais.</t>
  </si>
  <si>
    <t>3.458</t>
  </si>
  <si>
    <t>Demonstrar, em ambiente funcional e com execução em tempo real, a funcionalidade relacionada às atividades da secretaria escolar, ao censo escolar e ao atendimento do plano educacional individualizado (AEE), conforme descrito a seguir: Acompanhamento do Resultado do Aluno por Etapas (Trimestres): Permitir a emissão de um acompanhamento do resultado do aluno, possibilitando a visualização das informações relacionadas às disciplinas, notas e faltas em diferentes etapas, como trimestres.</t>
  </si>
  <si>
    <t>3.459</t>
  </si>
  <si>
    <t>Demonstrar, em ambiente funcional e com execução em tempo real, a funcionalidade relacionada às atividades da secretaria escolar, ao censo escolar e ao atendimento do plano educacional individualizado (AEE), conforme descrito a seguir: a) Permitir a emissão do boletim escolar de um aluno com base nas informações inseridas através dos lançamentos de notas e faltas.</t>
  </si>
  <si>
    <t>3.460</t>
  </si>
  <si>
    <t>Demonstrar, em ambiente funcional e com execução em tempo real, a funcionalidade relacionada às atividades da secretaria escolar, ao censo escolar e ao atendimento do plano educacional individualizado (AEE), conforme descrito a seguir: b) O boletim deve incluir o resultado obtido pelo aluno em todas as disciplinas, bem como informações sobre as faltas obtidas em cada etapa, incluindo o resultado final do aluno.</t>
  </si>
  <si>
    <t>3.461</t>
  </si>
  <si>
    <t>Demonstrar, em ambiente funcional e com execução em tempo real, a funcionalidade relacionada às atividades da secretaria escolar, ao censo escolar e ao atendimento do plano educacional individualizado (AEE), conforme descrito a seguir: c) Deve haver a opção de escolher o modelo de boletim a ser impresso pela secretaria da escola.</t>
  </si>
  <si>
    <t>3.462</t>
  </si>
  <si>
    <t>Demonstrar, em ambiente funcional e com execução em tempo real, a funcionalidade relacionada às atividades da secretaria escolar, ao censo escolar e ao atendimento do plano educacional individualizado (AEE), conforme descrito a seguir: Relação de Alunos com Notas Excedentes: Ser capaz de gerar uma relação de alunos que obtiveram notas excedentes (notas acima da média) por unidade escolar e segmento de ensino.</t>
  </si>
  <si>
    <t>3.463</t>
  </si>
  <si>
    <t>Demonstrar, em ambiente funcional e com execução em tempo real, a funcionalidade relacionada às atividades da secretaria escolar, ao censo escolar e ao atendimento do plano educacional individualizado (AEE), conforme descrito a seguir: Geração de Relatório de Pauta de Nota Final: Deverá ser possível gerar um relatório de pauta de nota final, que pode ser útil para a organização de informações relacionadas às notas finais dos alunos.</t>
  </si>
  <si>
    <t>3.464</t>
  </si>
  <si>
    <t>Demonstrar, em ambiente funcional e com execução em tempo real, a funcionalidade relacionada às atividades da secretaria escolar, ao censo escolar e ao atendimento do plano educacional individualizado (AEE), conforme descrito a seguir: Relatórios de Observações em Aulas e Turmas: Permitir a geração de relatórios que contenham observações registradas nas aulas e nas turmas, fornecendo informações detalhadas sobre essas observações.</t>
  </si>
  <si>
    <t>3.465</t>
  </si>
  <si>
    <t>Demonstrar, em ambiente funcional e com execução em tempo real, a funcionalidade relacionada às atividades da secretaria escolar, ao censo escolar e ao atendimento do plano educacional individualizado (AEE), conforme descrito a seguir: Relatório de Alunos em Relação ao Acúmulo de Notas: Deverá ser possível gerar um relatório que liste os alunos em relação ao acúmulo de notas, fornecendo informações sobre as notas que foram acumuladas por cada aluno.</t>
  </si>
  <si>
    <t>3.466</t>
  </si>
  <si>
    <t>Demonstrar, em ambiente funcional e com execução em tempo real, a funcionalidade relacionada às atividades da secretaria escolar, ao censo escolar e ao atendimento do plano educacional individualizado (AEE), conforme descrito a seguir: Relatório de Alunos Abaixo da Média: Ser capaz de gerar um relatório que liste os alunos que estão abaixo da média nas disciplinas, proporcionando informações sobre o desempenho acadêmico desses alunos.</t>
  </si>
  <si>
    <t>3.467</t>
  </si>
  <si>
    <t>Demonstrar, em ambiente funcional e com execução em tempo real, a funcionalidade relacionada às atividades da secretaria escolar, ao censo escolar e ao atendimento do plano educacional individualizado (AEE), conforme descrito a seguir: Relatório de Alunos Reprovados por Falta: Deverá ser possível gerar um relatório que liste os alunos que foram reprovados devido a faltas, fornecendo informações relevantes sobre as ausências dos alunos.</t>
  </si>
  <si>
    <t>3.468</t>
  </si>
  <si>
    <t>Demonstrar, em ambiente funcional e com execução em tempo real, a funcionalidade relacionada às atividades da secretaria escolar, ao censo escolar e ao atendimento do plano educacional individualizado (AEE), conforme descrito a seguir: Gráficos de Desempenho e Outras Métricas: Ser capaz de gerar gráficos que representem métricas como aprovações, reprovações, desempenho da turma, alunos abaixo da média, faltas dos alunos, média do aluno por disciplina e ocorrências dos alunos.</t>
  </si>
  <si>
    <t>3.469</t>
  </si>
  <si>
    <t>Demonstrar, em ambiente funcional e com execução em tempo real, a funcionalidade relacionada às atividades da secretaria escolar, ao censo escolar e ao atendimento do plano educacional individualizado (AEE), conforme descrito a seguir: Relatório do Quadro de Atendimento: Deverá ser possível gerar um relatório que contenha informações sobre o quadro de atendimento, que pode ser relevante para a gestão de recursos humanos e serviços de apoio escolar.</t>
  </si>
  <si>
    <t>3.470</t>
  </si>
  <si>
    <t>Demonstrar, em ambiente funcional e com execução em tempo real, a funcionalidade relacionada às atividades da secretaria escolar, ao censo escolar e ao atendimento do plano educacional individualizado (AEE), conforme descrito a seguir: Relatório do Quadro de Movimentação de Matrícula: Permitir a geração de um relatório que forneça informações sobre o quadro de movimentação de matrícula, auxiliando na gestão das mudanças de alunos entre turmas e escolas.</t>
  </si>
  <si>
    <t>3.471</t>
  </si>
  <si>
    <t>Demonstrar, em ambiente funcional e com execução em tempo real, a funcionalidade relacionada às atividades da secretaria escolar, ao censo escolar e ao atendimento do plano educacional individualizado (AEE), conforme descrito a seguir: Relatório do Quadro de Rendimento Escolar: Deverá ser possível gerar um relatório que apresente informações detalhadas sobre o rendimento escolar, incluindo dados sobre notas, faltas e desempenho acadêmico dos alunos.</t>
  </si>
  <si>
    <t>3.472</t>
  </si>
  <si>
    <t>Demonstrar, em ambiente funcional e com execução em tempo real, a funcionalidade relacionada às atividades da secretaria escolar, ao censo escolar e ao atendimento do plano educacional individualizado (AEE), conforme descrito a seguir: a) Deverá ser possível imprimir o relatório avaliativo descritivo, permitindo visualizar as atribuições lançadas para o aluno.</t>
  </si>
  <si>
    <t>3.473</t>
  </si>
  <si>
    <t>Demonstrar, em ambiente funcional e com execução em tempo real, a funcionalidade relacionada às atividades da secretaria escolar, ao censo escolar e ao atendimento do plano educacional individualizado (AEE), conforme descrito a seguir: b) Oferecer a opção de escolher o modelo de impressão do relatório avaliativo descritivo por etapa ou unificado.</t>
  </si>
  <si>
    <t>3.474</t>
  </si>
  <si>
    <t>Demonstrar, em ambiente funcional e com execução em tempo real, a funcionalidade relacionada às atividades da secretaria escolar, ao censo escolar e ao atendimento do plano educacional individualizado (AEE), conforme descrito a seguir: c) Permitir, a impressão do relatório avaliativo descritivo que também deva ser possível selecionar o tipo de avaliação a ser impressa.</t>
  </si>
  <si>
    <t>3.475</t>
  </si>
  <si>
    <t>Demonstrar, em ambiente funcional e com execução em tempo real, a funcionalidade relacionada às atividades da secretaria escolar, ao censo escolar e ao atendimento do plano educacional individualizado (AEE), conforme descrito a seguir: d) Emitir impressão do relatório avaliativo descritivo das Atas de Resultado Final das turmas.</t>
  </si>
  <si>
    <t>3.476</t>
  </si>
  <si>
    <t>Demonstrar, em ambiente funcional e com execução em tempo real, a funcionalidade relacionada às atividades da secretaria escolar, ao censo escolar e ao atendimento do plano educacional individualizado (AEE), conforme descrito a seguir: e) Possibilitar a transcrição manual dos dados de séries de anos anteriores nos históricos dos alunos.</t>
  </si>
  <si>
    <t>3.477</t>
  </si>
  <si>
    <t>Demonstrar, em ambiente funcional e com execução em tempo real, a funcionalidade relacionada às atividades da secretaria escolar, ao censo escolar e ao atendimento do plano educacional individualizado (AEE), conforme descrito a seguir: f) Relatório de desempenho do aluno, através da exibição do seu percentual de desempenho nas disciplinas cursadas em cada período letivo.</t>
  </si>
  <si>
    <t>3.478</t>
  </si>
  <si>
    <t>Demonstrar, em ambiente funcional e com execução em tempo real, a funcionalidade relacionada às atividades da secretaria escolar, ao censo escolar e ao atendimento do plano educacional individualizado (AEE), conforme descrito a seguir: g) Gráfico de desempenho de cada turma, através da exibição do percentual de desempenho médio dos alunos nas disciplinas cursadas em cada período letivo.</t>
  </si>
  <si>
    <t>3.479</t>
  </si>
  <si>
    <t>Demonstrar, em ambiente funcional e com execução em tempo real, a funcionalidade relacionada às atividades da secretaria escolar, ao censo escolar e ao atendimento do plano educacional individualizado (AEE), conforme descrito a seguir: h) Relatório com percentual ou quantidade de alunos de uma escola que estão cursando cada série.</t>
  </si>
  <si>
    <t>3.480</t>
  </si>
  <si>
    <t>Demonstrar, em ambiente funcional e com execução em tempo real, a funcionalidade relacionada às atividades da secretaria escolar, ao censo escolar e ao atendimento do plano educacional individualizado (AEE), conforme descrito a seguir: i) Relatório com percentual ou quantidade de alunos de uma escola que estão cursando em cada turno.</t>
  </si>
  <si>
    <t>3.481</t>
  </si>
  <si>
    <t>Demonstrar, em ambiente funcional e com execução em tempo real, a funcionalidade relacionada às atividades da secretaria escolar, ao censo escolar e ao atendimento do plano educacional individualizado (AEE), conforme descrito a seguir: j) Relatório com percentual ou quantidade de alunos de uma escola que estão cursando de cada sexo.</t>
  </si>
  <si>
    <t>3.482</t>
  </si>
  <si>
    <t>Demonstrar, em ambiente funcional e com execução em tempo real, a funcionalidade relacionada às atividades da secretaria escolar, ao censo escolar e ao atendimento do plano educacional individualizado (AEE), conforme descrito a seguir: k) Relatório com percentual ou quantidade de alunos de uma escola que estão cursando de cada cor/raça.</t>
  </si>
  <si>
    <t>3.483</t>
  </si>
  <si>
    <t>Demonstrar, em ambiente funcional e com execução em tempo real, a funcionalidade relacionada às atividades da secretaria escolar, ao censo escolar e ao atendimento do plano educacional individualizado (AEE), conforme descrito a seguir: l) Relatório com percentual ou quantidade de alunos de uma escola que estão cursando que recebe bolsa família.</t>
  </si>
  <si>
    <t>3.484</t>
  </si>
  <si>
    <t>Demonstrar, em ambiente funcional e com execução em tempo real, a funcionalidade relacionada às atividades da secretaria escolar, ao censo escolar e ao atendimento do plano educacional individualizado (AEE), conforme descrito a seguir: m) Gráfico com percentual ou quantidade de alunos de uma escola que no ano anterior foram aprovados, reprovados, transferidos, promovidos, retidos, falecidos, não frequentou.</t>
  </si>
  <si>
    <t>3.485</t>
  </si>
  <si>
    <t>Demonstrar, em ambiente funcional e com execução em tempo real, a funcionalidade relacionada às atividades da secretaria escolar, ao censo escolar e ao atendimento do plano educacional individualizado (AEE), conforme descrito a seguir: n) Relatório com percentual ou quantidade de alunos de cada turma com notas acima e abaixo da média, exibidos separadamente por cada período letivo (bimestre/trimestre/semestre).</t>
  </si>
  <si>
    <t>3.486</t>
  </si>
  <si>
    <t>Demonstrar, em ambiente funcional e com execução em tempo real, a funcionalidade relacionada às atividades da secretaria escolar, ao censo escolar e ao atendimento do plano educacional individualizado (AEE), conforme descrito a seguir: o) Relatório com percentual ou quantidade de alunos de cada turma com notas acima e abaixo da média, exibidos separadamente por média final.</t>
  </si>
  <si>
    <t>3.487</t>
  </si>
  <si>
    <t>Demonstrar, em ambiente funcional e com execução em tempo real, a funcionalidade relacionada às atividades da secretaria escolar, ao censo escolar e ao atendimento do plano educacional individualizado (AEE), conforme descrito a seguir: p) Realizar a pré-visualização dos gráficos no próprio sistema, antes da sua impressão ou salvar como imagem.</t>
  </si>
  <si>
    <t>3.488</t>
  </si>
  <si>
    <t>Demonstrar, em ambiente funcional e com execução em tempo real, a funcionalidade relacionada às atividades da secretaria escolar, ao censo escolar e ao atendimento do plano educacional individualizado (AEE), conforme descrito a seguir: q) Relatório com a quantidade de alunos matriculados no quarto ano do curso de ensino fundamental e a capacidade máxima de vagas para cada turma.</t>
  </si>
  <si>
    <t>3.489</t>
  </si>
  <si>
    <t>Demonstrar, em ambiente funcional e com execução em tempo real, a funcionalidade relacionada às atividades da secretaria escolar, ao censo escolar e ao atendimento do plano educacional individualizado (AEE), conforme descrito a seguir: r) Relatório com índice de frequência dos alunos de um curso para cada período letivo (bimestre/trimestre).</t>
  </si>
  <si>
    <t>3.490</t>
  </si>
  <si>
    <t>Demonstrar, em ambiente funcional e com execução em tempo real, a funcionalidade relacionada às atividades da secretaria escolar, ao censo escolar e ao atendimento do plano educacional individualizado (AEE), conforme descrito a seguir: s) Relatório informando as notas e faltas dos alunos em todas as disciplinas em um período letivo (bimestre/trimestre).</t>
  </si>
  <si>
    <t>3.491</t>
  </si>
  <si>
    <t>Demonstrar, em ambiente funcional e com execução em tempo real, a funcionalidade relacionada às atividades da secretaria escolar, ao censo escolar e ao atendimento do plano educacional individualizado (AEE), conforme descrito a seguir: t) Relatório informando as notas e faltas dos alunos em cada período letivo (bimestre/trimestre) para cada disciplina.</t>
  </si>
  <si>
    <t>3.492</t>
  </si>
  <si>
    <t>Demonstrar, em ambiente funcional e com execução em tempo real, a funcionalidade relacionada às atividades da secretaria escolar, ao censo escolar e ao atendimento do plano educacional individualizado (AEE), conforme descrito a seguir: u) Relatório informando a quantidade e o percentual de alunos no ano letivo da série de cada curso que foram matriculados, evadidos ou desistentes, transferidos e falecidos.</t>
  </si>
  <si>
    <t>3.493</t>
  </si>
  <si>
    <t>Demonstrar, em ambiente funcional e com execução em tempo real, a funcionalidade relacionada às atividades da secretaria escolar, ao censo escolar e ao atendimento do plano educacional individualizado (AEE), conforme descrito a seguir: a) Permitir a realização em lote da alteração do quantitativo padrão de vagas.</t>
  </si>
  <si>
    <t>3.494</t>
  </si>
  <si>
    <t>Demonstrar, em ambiente funcional e com execução em tempo real, a funcionalidade relacionada às atividades da secretaria escolar, ao censo escolar e ao atendimento do plano educacional individualizado (AEE), conforme descrito a seguir: b) Os usuários devem ser capazes de selecionar o período letivo desejado e indicar o novo número de vagas a ser utilizado.</t>
  </si>
  <si>
    <t>3.495</t>
  </si>
  <si>
    <t>Demonstrar, em ambiente funcional e com execução em tempo real, a funcionalidade relacionada às atividades da secretaria escolar, ao censo escolar e ao atendimento do plano educacional individualizado (AEE), conforme descrito a seguir: c) Ser possível especificar os anos de escolaridade que sofreram as alterações.</t>
  </si>
  <si>
    <t>3.496</t>
  </si>
  <si>
    <t>Demonstrar, em ambiente funcional e com execução em tempo real, a funcionalidade relacionada às atividades da secretaria escolar, ao censo escolar e ao atendimento do plano educacional individualizado (AEE), conforme descrito a seguir: a) Permitir a realização em lote da alteração do termo de aprovação.</t>
  </si>
  <si>
    <t>3.497</t>
  </si>
  <si>
    <t>Demonstrar, em ambiente funcional e com execução em tempo real, a funcionalidade relacionada às atividades da secretaria escolar, ao censo escolar e ao atendimento do plano educacional individualizado (AEE), conforme descrito a seguir: b) Os usuários devem ser capazes de selecionar o período letivo desejado e indicar o novo termo de aprovação a ser utilizado.</t>
  </si>
  <si>
    <t>3.498</t>
  </si>
  <si>
    <t>3.499</t>
  </si>
  <si>
    <t>Demonstrar, em ambiente funcional e com execução em tempo real, a funcionalidade relacionada às atividades da secretaria escolar, ao censo escolar e ao atendimento do plano educacional individualizado (AEE), conforme descrito a seguir: a) Permitir a realização em lote da alteração do termo de reprovação.</t>
  </si>
  <si>
    <t>3.500</t>
  </si>
  <si>
    <t>Demonstrar, em ambiente funcional e com execução em tempo real, a funcionalidade relacionada às atividades da secretaria escolar, ao censo escolar e ao atendimento do plano educacional individualizado (AEE), conforme descrito a seguir: b) Os usuários devem ser capazes de selecionar o período letivo desejado e indicar o novo termo de reprovação a ser utilizado.</t>
  </si>
  <si>
    <t>3.501</t>
  </si>
  <si>
    <t>3.502</t>
  </si>
  <si>
    <t>Demonstrar, em ambiente funcional e com execução em tempo real, a funcionalidade relacionada às atividades da secretaria escolar, ao censo escolar e ao atendimento do plano educacional individualizado (AEE), conforme descrito a seguir: a) Deverá ser possível criar um banco de modelos de documentos, que podem incluir diversos tipos de documentos, como atas de resultado final, boletins, diários de classe, declarações, atas de conselho, entre outros relatórios.</t>
  </si>
  <si>
    <t>3.503</t>
  </si>
  <si>
    <t>Demonstrar, em ambiente funcional e com execução em tempo real, a funcionalidade relacionada às atividades da secretaria escolar, ao censo escolar e ao atendimento do plano educacional individualizado (AEE), conforme descrito a seguir: b) Os modelos devem ser configuráveis e personalizáveis de acordo com as necessidades da rede municipal de educação.</t>
  </si>
  <si>
    <t>3.504</t>
  </si>
  <si>
    <t>Demonstrar, em ambiente funcional e com execução em tempo real, a funcionalidade relacionada às atividades da secretaria escolar, ao censo escolar e ao atendimento do plano educacional individualizado (AEE), conforme descrito a seguir: c) Após a definição do modelo, o sistema deve permitir a atribuição de um nome de exibição e a indicação do status de uso.</t>
  </si>
  <si>
    <t>3.505</t>
  </si>
  <si>
    <t>Demonstrar, em ambiente funcional e com execução em tempo real, a funcionalidade relacionada às atividades da secretaria escolar, ao censo escolar e ao atendimento do plano educacional individualizado (AEE), conforme descrito a seguir: a) Permitir a criação de usuários para alunos que ainda não foram vinculados ao sistema.</t>
  </si>
  <si>
    <t>3.506</t>
  </si>
  <si>
    <t>Demonstrar, em ambiente funcional e com execução em tempo real, a funcionalidade relacionada às atividades da secretaria escolar, ao censo escolar e ao atendimento do plano educacional individualizado (AEE), conforme descrito a seguir: b) Facilitar a inclusão de todos os alunos não vinculados, garantindo que tenham acesso às respectivas contas no sistema.</t>
  </si>
  <si>
    <t>3.507</t>
  </si>
  <si>
    <t>Demonstrar, em ambiente funcional e com execução em tempo real, a funcionalidade relacionada às atividades da secretaria escolar, ao censo escolar e ao atendimento do plano educacional individualizado (AEE), conforme descrito a seguir: a) Deve ser possível realizar o lançamento manual de notas de resultado final, independentemente do resultado gerado automaticamente pelo sistema.</t>
  </si>
  <si>
    <t>3.508</t>
  </si>
  <si>
    <t>Demonstrar, em ambiente funcional e com execução em tempo real, a funcionalidade relacionada às atividades da secretaria escolar, ao censo escolar e ao atendimento do plano educacional individualizado (AEE), conforme descrito a seguir: b) Os usuários devem poder inserir notas manualmente nas atas de resultado para todos os alunos da turma em uma única tela.</t>
  </si>
  <si>
    <t>3.509</t>
  </si>
  <si>
    <t>Demonstrar, em ambiente funcional e com execução em tempo real, a funcionalidade relacionada às atividades da secretaria escolar, ao censo escolar e ao atendimento do plano educacional individualizado (AEE), conforme descrito a seguir: Acompanhamento de Movimentação de Transferências: Permitir o acompanhamento da movimentação das transferências e vínculos das turmas do aluno, fornecendo informações detalhadas sobre o status de sua transferência.</t>
  </si>
  <si>
    <t>3.510</t>
  </si>
  <si>
    <t>Demonstrar, em ambiente funcional e com execução em tempo real, a funcionalidade relacionada às atividades da secretaria escolar, ao censo escolar e ao atendimento do plano educacional individualizado (AEE), conforme descrito a seguir: a) Deverá ser possível realizar a redefinição em lote das senhas de todos os alunos.</t>
  </si>
  <si>
    <t>3.511</t>
  </si>
  <si>
    <t>Demonstrar, em ambiente funcional e com execução em tempo real, a funcionalidade relacionada às atividades da secretaria escolar, ao censo escolar e ao atendimento do plano educacional individualizado (AEE), conforme descrito a seguir: b) Os usuários devem ter a opção de aplicar filtros específicos, como período letivo, unidade escolar, segmento de ensino, ano de escolaridade e turma, durante o processo de redefinição de senhas.</t>
  </si>
  <si>
    <t>3.512</t>
  </si>
  <si>
    <t>Demonstrar, em ambiente funcional e com execução em tempo real, a funcionalidade relacionada às atividades da secretaria escolar, ao censo escolar e ao atendimento do plano educacional individualizado (AEE), conforme descrito a seguir: Integração com o Módulo Pré-matrícula: Ser totalmente integrado ao módulo Pré-matrícula para facilitar a gestão de matrículas e inscrições de alunos.</t>
  </si>
  <si>
    <t>3.513</t>
  </si>
  <si>
    <t>Demonstrar, em ambiente funcional e com execução em tempo real, a funcionalidade relacionada às atividades da secretaria escolar, ao censo escolar e ao atendimento do plano educacional individualizado (AEE), conforme descrito a seguir: a) Permitir a gestão e controle das escolas em tempo integral, bem como das disciplinas eletivas.</t>
  </si>
  <si>
    <t>3.514</t>
  </si>
  <si>
    <t>Demonstrar, em ambiente funcional e com execução em tempo real, a funcionalidade relacionada às atividades da secretaria escolar, ao censo escolar e ao atendimento do plano educacional individualizado (AEE), conforme descrito a seguir: b) Deverá ser possível que os alunos matriculados escolham o tipo de disciplina eletiva que desejam estudar.</t>
  </si>
  <si>
    <t>3.515</t>
  </si>
  <si>
    <t>Demonstrar, em ambiente funcional e com execução em tempo real, a funcionalidade relacionada às atividades da secretaria escolar, ao censo escolar e ao atendimento do plano educacional individualizado (AEE), conforme descrito a seguir: c) O cadastro de etapas do curso deve permitir informar a existência de disciplinas eletivas.</t>
  </si>
  <si>
    <t>3.516</t>
  </si>
  <si>
    <t>Demonstrar, em ambiente funcional e com execução em tempo real, a funcionalidade relacionada às atividades da secretaria escolar, ao censo escolar e ao atendimento do plano educacional individualizado (AEE), conforme descrito a seguir: d) O cadastro da grade curricular deve incluir a disciplina eletiva.</t>
  </si>
  <si>
    <t>3.517</t>
  </si>
  <si>
    <t>Demonstrar, em ambiente funcional e com execução em tempo real, a funcionalidade relacionada às atividades da secretaria escolar, ao censo escolar e ao atendimento do plano educacional individualizado (AEE), conforme descrito a seguir: e) Direcionar os alunos para as salas específicas de acordo com o horário da disciplina eletiva, mesmo que haja alunos de diferentes anos de escolaridade na mesma sala.</t>
  </si>
  <si>
    <t>3.518</t>
  </si>
  <si>
    <t>Demonstrar, em ambiente funcional e com execução em tempo real, a funcionalidade relacionada às atividades da secretaria escolar, ao censo escolar e ao atendimento do plano educacional individualizado (AEE), conforme descrito a seguir: f) Deverá ser possível criar e montar o calendário de disciplinas eletivas, gerenciar horários por turno e dinâmica na programação das disciplinas, incluindo a divisão por semestres.</t>
  </si>
  <si>
    <t>3.519</t>
  </si>
  <si>
    <t>Demonstrar, em ambiente funcional e com execução em tempo real, a funcionalidade relacionada às atividades da secretaria escolar, ao censo escolar e ao atendimento do plano educacional individualizado (AEE), conforme descrito a seguir: g) Deve ser possível trabalhar com mais de uma programação de aula, permitindo a independência das disciplinas da grade que funcionam no formato trimestral.</t>
  </si>
  <si>
    <t>3.520</t>
  </si>
  <si>
    <t>Demonstrar, em ambiente funcional e com execução em tempo real, a funcionalidade relacionada às atividades da secretaria escolar, ao censo escolar e ao atendimento do plano educacional individualizado (AEE), conforme descrito a seguir: a) Deverá ser possível vincular professores às disciplinas eletivas.</t>
  </si>
  <si>
    <t>3.521</t>
  </si>
  <si>
    <t>Demonstrar, em ambiente funcional e com execução em tempo real, a funcionalidade relacionada às atividades da secretaria escolar, ao censo escolar e ao atendimento do plano educacional individualizado (AEE), conforme descrito a seguir: b) Deverá permitir o lançamento de conteúdo e frequências das disciplinas eletivas.</t>
  </si>
  <si>
    <t>3.522</t>
  </si>
  <si>
    <t>Demonstrar, em ambiente funcional e com execução em tempo real, a funcionalidade relacionada às atividades da secretaria escolar, ao censo escolar e ao atendimento do plano educacional individualizado (AEE), conforme descrito a seguir: c) Ao selecionar uma disciplina eletiva, o sistema deve listar todos os alunos que optaram por essa disciplina eletiva.</t>
  </si>
  <si>
    <t>3.523</t>
  </si>
  <si>
    <t>Demonstrar, em ambiente funcional e com execução em tempo real, a funcionalidade relacionada às atividades da secretaria escolar, ao censo escolar e ao atendimento do plano educacional individualizado (AEE), conforme descrito a seguir: d) As disciplinas eletivas devem ser incluídas no boletim do aluno.</t>
  </si>
  <si>
    <t>3.524</t>
  </si>
  <si>
    <t>Demonstrar, em ambiente funcional e com execução em tempo real, a funcionalidade relacionada às atividades da secretaria escolar, ao censo escolar e ao atendimento do plano educacional individualizado (AEE), conforme descrito a seguir: e) A impressão do boletim deve ser habilitada apenas para os alunos que optaram por disciplinas eletivas.</t>
  </si>
  <si>
    <t>3.525</t>
  </si>
  <si>
    <t>Demonstrar, em ambiente funcional e com execução em tempo real, a funcionalidade relacionada às atividades da secretaria escolar, ao censo escolar e ao atendimento do plano educacional individualizado (AEE), conforme descrito a seguir: Deverá ser possível inserir mensagens no boletim.</t>
  </si>
  <si>
    <t>3.526</t>
  </si>
  <si>
    <t>Demonstrar, em ambiente funcional e com execução em tempo real, a funcionalidade relacionada às atividades da secretaria escolar, ao censo escolar e ao atendimento do plano educacional individualizado (AEE), conforme descrito a seguir: O sistema deve oferecer a opção de boletim conceitual e ata conceitual.</t>
  </si>
  <si>
    <t>3.527</t>
  </si>
  <si>
    <t>Demonstrar, em ambiente funcional e com execução em tempo real, a funcionalidade relacionada às atividades da secretaria escolar, ao censo escolar e ao atendimento do plano educacional individualizado (AEE), conforme descrito a seguir: Na ficha descritiva, deve ser possível identificar os alunos que estão cursando disciplinas eletivas.</t>
  </si>
  <si>
    <t>3.528</t>
  </si>
  <si>
    <t>Demonstrar, em ambiente funcional e com execução em tempo real, a funcionalidade relacionada às atividades da secretaria escolar, ao censo escolar e ao atendimento do plano educacional individualizado (AEE), conforme descrito a seguir: O diário de classe deve poder ser assinado tanto pelo professor principal quanto por um pedagogo.</t>
  </si>
  <si>
    <t>3.529</t>
  </si>
  <si>
    <t>Demonstrar, em ambiente funcional e com execução em tempo real, a funcionalidade relacionada às atividades da secretaria escolar, ao censo escolar e ao atendimento do plano educacional individualizado (AEE), conforme descrito a seguir: A ata de conselho de classe deve ser capaz de contemplar as normativas das disciplinas eletivas e a Base Nacional Comum Curricular (BNCC).</t>
  </si>
  <si>
    <t>3.530</t>
  </si>
  <si>
    <t>Demonstrar, em ambiente funcional e com execução em tempo real, a funcionalidade relacionada às atividades da secretaria escolar, ao censo escolar e ao atendimento do plano educacional individualizado (AEE), conforme descrito a seguir: Deverá ser possível imprimir a ata de resultado final com campos específicos para indicar os alunos que cursaram disciplinas eletivas, incluindo informações sobre as faltas.</t>
  </si>
  <si>
    <t>3.531</t>
  </si>
  <si>
    <t>Demonstrar, em ambiente funcional e com execução em tempo real, a funcionalidade relacionada às atividades da secretaria escolar, ao censo escolar e ao atendimento do plano educacional individualizado (AEE), conforme descrito a seguir: Faltas em Disciplinas Eletivas: As disciplinas eletivas devem poder apurar faltas, mas essas faltas não devem implicar no processo de reprovação do aluno.</t>
  </si>
  <si>
    <t>3.532</t>
  </si>
  <si>
    <t>Demonstrar, em ambiente funcional e com execução em tempo real, a funcionalidade relacionada às atividades da secretaria escolar, ao censo escolar e ao atendimento do plano educacional individualizado (AEE), conforme descrito a seguir: a) Deverá ser possível criar turmas multisseriadas.</t>
  </si>
  <si>
    <t>3.533</t>
  </si>
  <si>
    <t>Demonstrar, em ambiente funcional e com execução em tempo real, a funcionalidade relacionada às atividades da secretaria escolar, ao censo escolar e ao atendimento do plano educacional individualizado (AEE), conforme descrito a seguir: b) No cadastro de turma, deve haver a opção de selecionar se a turma é regular ou multisseriada.</t>
  </si>
  <si>
    <t>3.534</t>
  </si>
  <si>
    <t>Demonstrar, em ambiente funcional e com execução em tempo real, a funcionalidade relacionada às atividades da secretaria escolar, ao censo escolar e ao atendimento do plano educacional individualizado (AEE), conforme descrito a seguir: Deverá ser possível vincular os anos de escolaridade que a turma multisseriada trabalhará.</t>
  </si>
  <si>
    <t>3.535</t>
  </si>
  <si>
    <t>Demonstrar, em ambiente funcional e com execução em tempo real, a funcionalidade relacionada às atividades da secretaria escolar, ao censo escolar e ao atendimento do plano educacional individualizado (AEE), conforme descrito a seguir: As turmas multisseriadas devem poder ser encaminhadas para o Censo Escolar.</t>
  </si>
  <si>
    <t>3.536</t>
  </si>
  <si>
    <t>Demonstrar, em ambiente funcional e com execução em tempo real, a funcionalidade relacionada às atividades da secretaria escolar, ao censo escolar e ao atendimento do plano educacional individualizado (AEE), conforme descrito a seguir: Ao selecionar uma turma do tipo multisseriada, o sistema deve vincular automaticamente os alunos às disciplinas da série informada (ano de escolaridade).</t>
  </si>
  <si>
    <t>3.537</t>
  </si>
  <si>
    <t>Demonstrar, em ambiente funcional e com execução em tempo real, a funcionalidade relacionada às atividades da secretaria escolar, ao censo escolar e ao atendimento do plano educacional individualizado (AEE), conforme descrito a seguir: Identificação da Turma Multisseriada para Lançamentos: Deverá ser possível identificar a turma que utilizará o tipo multisseriado para que o professor realize os lançamentos via portal.</t>
  </si>
  <si>
    <t>3.538</t>
  </si>
  <si>
    <t>Demonstrar, em ambiente funcional e com execução em tempo real, a funcionalidade relacionada às atividades da secretaria escolar, ao censo escolar e ao atendimento do plano educacional individualizado (AEE), conforme descrito a seguir: Cadastro de Salas de Recursos para AEE: Deve ser possível cadastrar salas de recursos para o Atendimento Educacional Especializado (AEE).</t>
  </si>
  <si>
    <t>3.539</t>
  </si>
  <si>
    <t>Demonstrar, em ambiente funcional e com execução em tempo real, a funcionalidade relacionada às atividades da secretaria escolar, ao censo escolar e ao atendimento do plano educacional individualizado (AEE), conforme descrito a seguir: Vinculação de Recursos de AEE ao Curso: Deve ser possível vincular o cadastro de recursos de AEE a cursos específicos.</t>
  </si>
  <si>
    <t>3.540</t>
  </si>
  <si>
    <t>Demonstrar, em ambiente funcional e com execução em tempo real, a funcionalidade relacionada às atividades da secretaria escolar, ao censo escolar e ao atendimento do plano educacional individualizado (AEE), conforme descrito a seguir: Modalidade de Educação Especial: Deve ser possível indicar que a educação especial é uma modalidade de aluno.</t>
  </si>
  <si>
    <t>3.541</t>
  </si>
  <si>
    <t>Demonstrar, em ambiente funcional e com execução em tempo real, a funcionalidade relacionada às atividades da secretaria escolar, ao censo escolar e ao atendimento do plano educacional individualizado (AEE), conforme descrito a seguir: a) Deve ser possível vincular turmas de AEE aos alunos, com a opção de ser a segunda turma do aluno, ou seja, o aluno terá duas turmas, uma de AEE e uma regular.</t>
  </si>
  <si>
    <t>3.542</t>
  </si>
  <si>
    <t>Demonstrar, em ambiente funcional e com execução em tempo real, a funcionalidade relacionada às atividades da secretaria escolar, ao censo escolar e ao atendimento do plano educacional individualizado (AEE), conforme descrito a seguir: b) Deve ser possível emitir uma listagem de turmas que são de AEE e aquelas que são turmas regulares.</t>
  </si>
  <si>
    <t>3.543</t>
  </si>
  <si>
    <t>Demonstrar, em ambiente funcional e com execução em tempo real, a funcionalidade relacionada às atividades da secretaria escolar, ao censo escolar e ao atendimento do plano educacional individualizado (AEE), conforme descrito a seguir: Deve ser configurável para o gerenciamento dos cursos de EJA, Ensino Fundamental, Educação Infantil (Pré-escola e Creche), AEE e Atividades complementares.</t>
  </si>
  <si>
    <t>3.544</t>
  </si>
  <si>
    <t>Demonstrar, em ambiente funcional e com execução em tempo real, a funcionalidade relacionada às atividades da secretaria escolar, ao censo escolar e ao atendimento do plano educacional individualizado (AEE), conforme descrito a seguir: Possibilitar cadastrar turmas Regulares, AEE e Atividades Complementares para a escola e vinculá-las a cursos já cadastrados, informando o turno, vagas, horário de funcionamento e os dias da semana em que a turma tem aulas.</t>
  </si>
  <si>
    <t>3.545</t>
  </si>
  <si>
    <t>Demonstrar, em ambiente funcional e com execução em tempo real, a funcionalidade relacionada às atividades da secretaria escolar, ao censo escolar e ao atendimento do plano educacional individualizado (AEE), conforme descrito a seguir: Deve emitir documentos rotineiros da secretaria, como declarações, certificados, boletins, carteiras estudantis, históricos, atas e ficha de matrícula.</t>
  </si>
  <si>
    <t>3.546</t>
  </si>
  <si>
    <t>Demonstrar, em ambiente funcional e com execução em tempo real, a funcionalidade relacionada às atividades da secretaria escolar, ao censo escolar e ao atendimento do plano educacional individualizado (AEE), conforme descrito a seguir: Possibilitar o cadastro, visualização e impressão de calendário escolar.</t>
  </si>
  <si>
    <t>3.547</t>
  </si>
  <si>
    <t>Demonstrar, em ambiente funcional e com execução em tempo real, a funcionalidade relacionada às atividades da secretaria escolar, ao censo escolar e ao atendimento do plano educacional individualizado (AEE), conforme descrito a seguir: Deve permitir ao usuário a inclusão, alteração e exclusão dos dados referentes aos calendários escolares, escolas, turmas, alunos e servidores, de acordo com suas permissões de acesso.</t>
  </si>
  <si>
    <t>3.548</t>
  </si>
  <si>
    <t>Demonstrar, em ambiente funcional e com execução em tempo real, a funcionalidade relacionada às atividades da secretaria escolar, ao censo escolar e ao atendimento do plano educacional individualizado (AEE), conforme descrito a seguir: Deve possibilitar ao usuário cadastrar equações matemáticas (fórmulas) para definição de média para cada período letivo e média final de cada série dos cursos que sejam avaliadas por notas.</t>
  </si>
  <si>
    <t>3.549</t>
  </si>
  <si>
    <t>Demonstrar, em ambiente funcional e com execução em tempo real, a funcionalidade relacionada às atividades da secretaria escolar, ao censo escolar e ao atendimento do plano educacional individualizado (AEE), conforme descrito a seguir: Possibilitar o cadastro de turmas multisseriadas de acordo com as etapas de ensino de cada curso.</t>
  </si>
  <si>
    <t>3.550</t>
  </si>
  <si>
    <t>Demonstrar, em ambiente funcional e com execução em tempo real, a funcionalidade relacionada às atividades da secretaria escolar, ao censo escolar e ao atendimento do plano educacional individualizado (AEE), conforme descrito a seguir: Matricular vários alunos numa turma, de uma só vez.</t>
  </si>
  <si>
    <t>3.551</t>
  </si>
  <si>
    <t>Demonstrar, em ambiente funcional e com execução em tempo real, a funcionalidade relacionada às atividades da secretaria escolar, ao censo escolar e ao atendimento do plano educacional individualizado (AEE), conforme descrito a seguir: Pré-matrícula e/ou rematrícula vários alunos numa turma, de uma só vez.</t>
  </si>
  <si>
    <t>3.552</t>
  </si>
  <si>
    <t>Demonstrar, em ambiente funcional e com execução em tempo real, a funcionalidade relacionada às atividades da secretaria escolar, ao censo escolar e ao atendimento do plano educacional individualizado (AEE), conforme descrito a seguir: Possibilitar o lançamento de notas através do cadastro da turma, aluno e pela importação dos dados do diário de classe dos professores.</t>
  </si>
  <si>
    <t>3.553</t>
  </si>
  <si>
    <t>Demonstrar, em ambiente funcional e com execução em tempo real, a funcionalidade relacionada às atividades da secretaria escolar, ao censo escolar e ao atendimento do plano educacional individualizado (AEE), conforme descrito a seguir: Finalizar o período letivo do aluno para a geração automática e a emissão do histórico, sem a necessidade de finalizar o período letivo da turma.</t>
  </si>
  <si>
    <t>3.554</t>
  </si>
  <si>
    <t>Demonstrar, em ambiente funcional e com execução em tempo real, a funcionalidade relacionada às atividades da secretaria escolar, ao censo escolar e ao atendimento do plano educacional individualizado (AEE), conforme descrito a seguir: Possibilitar o cancelamento da finalização do período letivo do aluno.</t>
  </si>
  <si>
    <t>3.555</t>
  </si>
  <si>
    <t>Demonstrar, em ambiente funcional e com execução em tempo real, a funcionalidade relacionada às atividades da secretaria escolar, ao censo escolar e ao atendimento do plano educacional individualizado (AEE), conforme descrito a seguir: Finalizar o período letivo da turma para a geração automática e a emissão das Atas de Resultado Final e dos históricos dos alunos que compõe a turma, sem a necessidade de finalizar o ano letivo.</t>
  </si>
  <si>
    <t>3.556</t>
  </si>
  <si>
    <t>Demonstrar, em ambiente funcional e com execução em tempo real, a funcionalidade relacionada às atividades da secretaria escolar, ao censo escolar e ao atendimento do plano educacional individualizado (AEE), conforme descrito a seguir: Possibilitar o cancelamento da finalização do período letivo da turma.</t>
  </si>
  <si>
    <t>3.557</t>
  </si>
  <si>
    <t>Demonstrar, em ambiente funcional e com execução em tempo real, a funcionalidade relacionada às atividades da secretaria escolar, ao censo escolar e ao atendimento do plano educacional individualizado (AEE), conforme descrito a seguir: Gerar os resultados finais dos alunos durante o período letivo (Transferido, Desistente, Evadido, Promovido, Retido, Avançado, Classificado, Reclassificado e Falecido).</t>
  </si>
  <si>
    <t>3.558</t>
  </si>
  <si>
    <t>Demonstrar, em ambiente funcional e com execução em tempo real, a funcionalidade relacionada às atividades da secretaria escolar, ao censo escolar e ao atendimento do plano educacional individualizado (AEE), conforme descrito a seguir: Possibilitar a Impressão da ficha de matrícula de alunos matriculados e pré-matriculados e/ou rematriculados, contendo seus dados cadastrados no sistema.</t>
  </si>
  <si>
    <t>3.559</t>
  </si>
  <si>
    <t>Demonstrar, em ambiente funcional e com execução em tempo real, a funcionalidade relacionada às atividades da secretaria escolar, ao censo escolar e ao atendimento do plano educacional individualizado (AEE), conforme descrito a seguir: Possibilitar que as escolas realizem as rematrículas, mesmo sem acesso à internet, antes do encerramento do ano letivo, formando as turmas para o próximo ano.</t>
  </si>
  <si>
    <t>3.560</t>
  </si>
  <si>
    <t>Demonstrar, em ambiente funcional e com execução em tempo real, a funcionalidade relacionada às atividades da secretaria escolar, ao censo escolar e ao atendimento do plano educacional individualizado (AEE), conforme descrito a seguir: Possibilitar a visualização de todas as rematrículas e pré-matrículas efetuadas na escola ainda com o ano letivo em andamento.</t>
  </si>
  <si>
    <t>3.561</t>
  </si>
  <si>
    <t>Demonstrar, em ambiente funcional e com execução em tempo real, a funcionalidade relacionada às atividades da secretaria escolar, ao censo escolar e ao atendimento do plano educacional individualizado (AEE), conforme descrito a seguir: Possibilitar a definição do critério de avaliação (somativa ou formativa) para cada disciplina, possibilitando ainda que existam disciplinas com diferentes critérios de avaliação na mesma série.</t>
  </si>
  <si>
    <t>3.562</t>
  </si>
  <si>
    <t>Demonstrar, em ambiente funcional e com execução em tempo real, a funcionalidade relacionada às atividades da secretaria escolar, ao censo escolar e ao atendimento do plano educacional individualizado (AEE), conforme descrito a seguir: Possibilitar o lançamento de notas das disciplinas por período letivo (bimestres/trimestres/semestres), para cada aluno.</t>
  </si>
  <si>
    <t>3.563</t>
  </si>
  <si>
    <t>Demonstrar, em ambiente funcional e com execução em tempo real, a funcionalidade relacionada às atividades da secretaria escolar, ao censo escolar e ao atendimento do plano educacional individualizado (AEE), conforme descrito a seguir: Ao transferir um aluno, gerar automaticamente o documento de transferência do mesmo.</t>
  </si>
  <si>
    <t>3.564</t>
  </si>
  <si>
    <t>Demonstrar, em ambiente funcional e com execução em tempo real, a funcionalidade relacionada às atividades da secretaria escolar, ao censo escolar e ao atendimento do plano educacional individualizado (AEE), conforme descrito a seguir: Manter no sistema o cadastro dos dados de todos os alunos, mesmo os não matriculados.</t>
  </si>
  <si>
    <t>3.565</t>
  </si>
  <si>
    <t>Demonstrar, em ambiente funcional e com execução em tempo real, a funcionalidade relacionada às atividades da secretaria escolar, ao censo escolar e ao atendimento do plano educacional individualizado (AEE), conforme descrito a seguir: Realizar o cálculo automático do resultado final do aluno: Aprovado e Reprovado, para as disciplinas com o critério de avaliação do tipo” Somativa de notas”.</t>
  </si>
  <si>
    <t>3.566</t>
  </si>
  <si>
    <t>Demonstrar, em ambiente funcional e com execução em tempo real, a funcionalidade relacionada às atividades da secretaria escolar, ao censo escolar e ao atendimento do plano educacional individualizado (AEE), conforme descrito a seguir: Possibilitar a geração do resultado final de vários alunos: Promovido e Retido, para as disciplinas com o critério de avaliação do tipo” Formativa (fichas).</t>
  </si>
  <si>
    <t>3.567</t>
  </si>
  <si>
    <t>Demonstrar, em ambiente funcional e com execução em tempo real, a funcionalidade relacionada às atividades da secretaria escolar, ao censo escolar e ao atendimento do plano educacional individualizado (AEE), conforme descrito a seguir: Possibilitar a configuração dos itens nas disciplinas com critério de avaliação do tipo “Formativa (fichas)”, que utilizem a ficha avaliativa como instrumento de avaliação.</t>
  </si>
  <si>
    <t>3.568</t>
  </si>
  <si>
    <t>Demonstrar, em ambiente funcional e com execução em tempo real, a funcionalidade relacionada às atividades da secretaria escolar, ao censo escolar e ao atendimento do plano educacional individualizado (AEE), conforme descrito a seguir: Possibilitar a impressão dos Boletins dos alunos, por aluno ou por turma.</t>
  </si>
  <si>
    <t>3.569</t>
  </si>
  <si>
    <t>Demonstrar, em ambiente funcional e com execução em tempo real, a funcionalidade relacionada às atividades da secretaria escolar, ao censo escolar e ao atendimento do plano educacional individualizado (AEE), conforme descrito a seguir: Restrições de Alteração na Segunda Turma: Deve ser possível estabelecer que a unidade escolar responsável pela segunda enturmação não pode alterar os dados do aluno nem os dados referentes à primeira enturmação, que é a principal do aluno.</t>
  </si>
  <si>
    <t>3.570</t>
  </si>
  <si>
    <t>Demonstrar, em ambiente funcional e com execução em tempo real, a funcionalidade relacionada às atividades da secretaria escolar, ao censo escolar e ao atendimento do plano educacional individualizado (AEE), conforme descrito a seguir: Vinculação de Segunda Turma à Mesma Unidade Escolar: Deve ser possível que a segunda turma do aluno pertença à mesma unidade escolar da primeira sem que isso cause problemas na configuração do sistema em relação aos alunos com mais de uma enturmação regular.</t>
  </si>
  <si>
    <t>3.571</t>
  </si>
  <si>
    <t>Demonstrar, em ambiente funcional e com execução em tempo real, a funcionalidade relacionada às atividades da secretaria escolar, ao censo escolar e ao atendimento do plano educacional individualizado (AEE), conforme descrito a seguir: a) Deve ser possível informar se o aluno possui alguma deficiência, e, se sim, permitir a seleção de um código de classificação internacional de doenças (CID) específico a partir de uma lista que contenha CID10 e/ou CID11.</t>
  </si>
  <si>
    <t>3.572</t>
  </si>
  <si>
    <t>Demonstrar, em ambiente funcional e com execução em tempo real, a funcionalidade relacionada às atividades da secretaria escolar, ao censo escolar e ao atendimento do plano educacional individualizado (AEE), conforme descrito a seguir: b) Deve ser possível listar e associar a deficiência do aluno.</t>
  </si>
  <si>
    <t>3.573</t>
  </si>
  <si>
    <t>Demonstrar, em ambiente funcional e com execução em tempo real, a funcionalidade relacionada às atividades da secretaria escolar, ao censo escolar e ao atendimento do plano educacional individualizado (AEE), conforme descrito a seguir: Inclusão de Laudo Médico: Deve ser possível inserir o laudo médico do aluno, incluindo a capacidade de anexar vários documentos e gerenciar esses anexos.</t>
  </si>
  <si>
    <t>3.574</t>
  </si>
  <si>
    <t>Demonstrar, em ambiente funcional e com execução em tempo real, a funcionalidade relacionada às atividades da secretaria escolar, ao censo escolar e ao atendimento do plano educacional individualizado (AEE), conforme descrito a seguir: Associação de Monitor ao Aluno: No momento da enturmação do aluno, deve ser possível informar qual será o monitor associado a esse aluno, trazendo apenas os monitores que estão associados em um cadastro específico dos monitores do AEE.</t>
  </si>
  <si>
    <t>3.575</t>
  </si>
  <si>
    <t>Demonstrar, em ambiente funcional e com execução em tempo real, a funcionalidade relacionada às atividades da secretaria escolar, ao censo escolar e ao atendimento do plano educacional individualizado (AEE), conforme descrito a seguir: a) Deve ser possível criar um quadro de atendimento, permitindo que seja possível montar o horário de atendimento de cada aluno em sua turma ou sala de recursos do AEE.</t>
  </si>
  <si>
    <t>3.576</t>
  </si>
  <si>
    <t>Demonstrar, em ambiente funcional e com execução em tempo real, a funcionalidade relacionada às atividades da secretaria escolar, ao censo escolar e ao atendimento do plano educacional individualizado (AEE), conforme descrito a seguir: b) Deve ser possível visualizar e listar o quadro de atendimento, com datas e horários no calendário programado no AEE.</t>
  </si>
  <si>
    <t>3.577</t>
  </si>
  <si>
    <t>Demonstrar, em ambiente funcional e com execução em tempo real, a funcionalidade relacionada às atividades da secretaria escolar, ao censo escolar e ao atendimento do plano educacional individualizado (AEE), conforme descrito a seguir: c) Deve ser possível gerar um relatório de quadro de atendimento, selecionando o período letivo, unidade, curso, etapa, turno, turma e obtendo o histórico de modificações salvas no quadro de atendimento AEE.</t>
  </si>
  <si>
    <t>3.578</t>
  </si>
  <si>
    <t>Demonstrar, em ambiente funcional e com execução em tempo real, a funcionalidade relacionada às atividades da secretaria escolar, ao censo escolar e ao atendimento do plano educacional individualizado (AEE), conforme descrito a seguir: a) Deve ser possível assinar documentos digitalmente utilizando Certificados Digitais tipo A1.</t>
  </si>
  <si>
    <t>3.579</t>
  </si>
  <si>
    <t>Demonstrar, em ambiente funcional e com execução em tempo real, a funcionalidade relacionada às atividades da secretaria escolar, ao censo escolar e ao atendimento do plano educacional individualizado (AEE), conforme descrito a seguir: b) Deve ser possível permitir que mais de uma pessoa assine o mesmo documento usando um Certificado Digital A1.</t>
  </si>
  <si>
    <t>3.580</t>
  </si>
  <si>
    <t>Demonstrar, em ambiente funcional e com execução em tempo real, a funcionalidade relacionada às atividades da secretaria escolar, ao censo escolar e ao atendimento do plano educacional individualizado (AEE), conforme descrito a seguir: c) O sistema deve permitir a assinatura de várias páginas do mesmo documento com Certificado Digital A1.</t>
  </si>
  <si>
    <t>3.581</t>
  </si>
  <si>
    <t>Demonstrar, em ambiente funcional e com execução em tempo real, a funcionalidade relacionada às atividades da secretaria escolar, ao censo escolar e ao atendimento do plano educacional individualizado (AEE), conforme descrito a seguir: a) Deve existir um painel de gerenciamento de Certificados Digitais A1.</t>
  </si>
  <si>
    <t>3.582</t>
  </si>
  <si>
    <t>Demonstrar, em ambiente funcional e com execução em tempo real, a funcionalidade relacionada às atividades da secretaria escolar, ao censo escolar e ao atendimento do plano educacional individualizado (AEE), conforme descrito a seguir: b) Esse painel deve permitir a inclusão, alteração e exclusão de dados das várias assinaturas feitas com Certificados Digitais A1.</t>
  </si>
  <si>
    <t>3.583</t>
  </si>
  <si>
    <t>Demonstrar, em ambiente funcional e com execução em tempo real, a funcionalidade relacionada às atividades da secretaria escolar, ao censo escolar e ao atendimento do plano educacional individualizado (AEE), conforme descrito a seguir: a) Deve ser possível matricular alunos da rede, inclusive com dados a serem importados quando disponíveis.</t>
  </si>
  <si>
    <t>3.584</t>
  </si>
  <si>
    <t>Demonstrar, em ambiente funcional e com execução em tempo real, a funcionalidade relacionada às atividades da secretaria escolar, ao censo escolar e ao atendimento do plano educacional individualizado (AEE), conforme descrito a seguir: b) Deve ser possível registrar dados pessoais do aluno, como nome, data de nascimento, RG, nomes das filiações, sexo, necessidades especiais e título de eleitor.</t>
  </si>
  <si>
    <t>3.585</t>
  </si>
  <si>
    <t>Demonstrar, em ambiente funcional e com execução em tempo real, a funcionalidade relacionada às atividades da secretaria escolar, ao censo escolar e ao atendimento do plano educacional individualizado (AEE), conforme descrito a seguir: c) Deve ser possível sinalizar a confirmação da entrega de documentos obrigatórios para matrícula, conforme definido pela Secretaria de Educação.</t>
  </si>
  <si>
    <t>3.586</t>
  </si>
  <si>
    <t>Demonstrar, em ambiente funcional e com execução em tempo real, a funcionalidade relacionada às atividades da secretaria escolar, ao censo escolar e ao atendimento do plano educacional individualizado (AEE), conforme descrito a seguir: b) Deve ser possível gerar relatórios comprobatórios da matrícula, como Comprovante de Matrícula, Autorização de Uso de Imagem e Termo de Compromisso e Responsabilidade.</t>
  </si>
  <si>
    <t>3.587</t>
  </si>
  <si>
    <t>Demonstrar, em ambiente funcional e com execução em tempo real, a funcionalidade relacionada às atividades da secretaria escolar, ao censo escolar e ao atendimento do plano educacional individualizado (AEE), conforme descrito a seguir: Deve ser possível solicitar customizações nos relatórios existentes, incluindo a alteração de textos e a inclusão da logomarca do município.</t>
  </si>
  <si>
    <t>3.588</t>
  </si>
  <si>
    <t>Demonstrar, em ambiente funcional e com execução em tempo real, a funcionalidade relacionada às atividades da secretaria escolar, ao censo escolar e ao atendimento do plano educacional individualizado (AEE), conforme descrito a seguir: a) Visualizar as escolas da Rede de Ensino.</t>
  </si>
  <si>
    <t>3.589</t>
  </si>
  <si>
    <t>Demonstrar, em ambiente funcional e com execução em tempo real, a funcionalidade relacionada às atividades da secretaria escolar, ao censo escolar e ao atendimento do plano educacional individualizado (AEE), conforme descrito a seguir: b) Visualização dos dados cadastrais das escolas.</t>
  </si>
  <si>
    <t>3.590</t>
  </si>
  <si>
    <t>Demonstrar, em ambiente funcional e com execução em tempo real, a funcionalidade relacionada às atividades da secretaria escolar, ao censo escolar e ao atendimento do plano educacional individualizado (AEE), conforme descrito a seguir: c) Visualização dos cursos oferecidos pelas escolas.</t>
  </si>
  <si>
    <t>3.591</t>
  </si>
  <si>
    <t>Demonstrar, em ambiente funcional e com execução em tempo real, a funcionalidade relacionada às atividades da secretaria escolar, ao censo escolar e ao atendimento do plano educacional individualizado (AEE), conforme descrito a seguir: d) Visualização dos servidores cadastrados na escola.</t>
  </si>
  <si>
    <t>3.592</t>
  </si>
  <si>
    <t>Demonstrar, em ambiente funcional e com execução em tempo real, a funcionalidade relacionada às atividades da secretaria escolar, ao censo escolar e ao atendimento do plano educacional individualizado (AEE), conforme descrito a seguir: e) Visualização de todos os vínculos dos servidores.</t>
  </si>
  <si>
    <t>3.593</t>
  </si>
  <si>
    <t>Demonstrar, em ambiente funcional e com execução em tempo real, a funcionalidade relacionada às atividades da secretaria escolar, ao censo escolar e ao atendimento do plano educacional individualizado (AEE), conforme descrito a seguir: f) Visualização dos dados cadastrais dos servidores.</t>
  </si>
  <si>
    <t>3.594</t>
  </si>
  <si>
    <t>Demonstrar, em ambiente funcional e com execução em tempo real, a funcionalidade relacionada às atividades da secretaria escolar, ao censo escolar e ao atendimento do plano educacional individualizado (AEE), conforme descrito a seguir: g) Visualização da formação acadêmica dos servidores, como graduações, pós-graduações e outros cursos realizados.</t>
  </si>
  <si>
    <t>3.595</t>
  </si>
  <si>
    <t>Demonstrar, em ambiente funcional e com execução em tempo real, a funcionalidade relacionada às atividades da secretaria escolar, ao censo escolar e ao atendimento do plano educacional individualizado (AEE), conforme descrito a seguir: h) Visualização das escolas, cursos, séries, turmas e disciplinas que cada professor leciona.</t>
  </si>
  <si>
    <t>3.596</t>
  </si>
  <si>
    <t>Demonstrar, em ambiente funcional e com execução em tempo real, a funcionalidade relacionada às atividades da secretaria escolar, ao censo escolar e ao atendimento do plano educacional individualizado (AEE), conforme descrito a seguir: i) Opção de localizar o servidor através da digitação do seu nome.</t>
  </si>
  <si>
    <t>3.597</t>
  </si>
  <si>
    <t>Demonstrar, em ambiente funcional e com execução em tempo real, a funcionalidade relacionada às atividades da secretaria escolar, ao censo escolar e ao atendimento do plano educacional individualizado (AEE), conforme descrito a seguir: j) Impressão da lista de servidores.</t>
  </si>
  <si>
    <t>3.598</t>
  </si>
  <si>
    <t>Demonstrar, em ambiente funcional e com execução em tempo real, a funcionalidade relacionada às atividades da secretaria escolar, ao censo escolar e ao atendimento do plano educacional individualizado (AEE), conforme descrito a seguir: k) Visualização dos alunos matriculados na escola.</t>
  </si>
  <si>
    <t>3.599</t>
  </si>
  <si>
    <t>Demonstrar, em ambiente funcional e com execução em tempo real, a funcionalidade relacionada às atividades da secretaria escolar, ao censo escolar e ao atendimento do plano educacional individualizado (AEE), conforme descrito a seguir: l) Visualização de todos os alunos da rede de ensino com o respectivo total de alunos por escola.</t>
  </si>
  <si>
    <t>3.600</t>
  </si>
  <si>
    <t>Demonstrar, em ambiente funcional e com execução em tempo real, a funcionalidade relacionada às atividades da secretaria escolar, ao censo escolar e ao atendimento do plano educacional individualizado (AEE), conforme descrito a seguir: m) Visualização dos dados cadastrais dos alunos.</t>
  </si>
  <si>
    <t>3.601</t>
  </si>
  <si>
    <t>Demonstrar, em ambiente funcional e com execução em tempo real, a funcionalidade relacionada às atividades da secretaria escolar, ao censo escolar e ao atendimento do plano educacional individualizado (AEE), conforme descrito a seguir: n) Opção de filtrar o aluno por escola.</t>
  </si>
  <si>
    <t>3.602</t>
  </si>
  <si>
    <t>Demonstrar, em ambiente funcional e com execução em tempo real, a funcionalidade relacionada às atividades da secretaria escolar, ao censo escolar e ao atendimento do plano educacional individualizado (AEE), conforme descrito a seguir: o) Opção de localizar o aluno através da digitação do seu nome.</t>
  </si>
  <si>
    <t>3.603</t>
  </si>
  <si>
    <t>Demonstrar, em ambiente funcional e com execução em tempo real, a funcionalidade relacionada às atividades da secretaria escolar, ao censo escolar e ao atendimento do plano educacional individualizado (AEE), conforme descrito a seguir: p) Impressão da lista de alunos da rede municipal.</t>
  </si>
  <si>
    <t>3.604</t>
  </si>
  <si>
    <t>Demonstrar, em ambiente funcional e com execução em tempo real, a funcionalidade relacionada às atividades da secretaria escolar, ao censo escolar e ao atendimento do plano educacional individualizado (AEE), conforme descrito a seguir: q) Relatório com o número de escolas, alunos cursando por modalidade e etapa, de uma escola.</t>
  </si>
  <si>
    <t>3.605</t>
  </si>
  <si>
    <t>Demonstrar, em ambiente funcional e com execução em tempo real, a funcionalidade relacionada às atividades da secretaria escolar, ao censo escolar e ao atendimento do plano educacional individualizado (AEE), conforme descrito a seguir: r) Relatório com o número de alunos com deficiência, transtorno global do desenvolvimento ou altas habilidades/superdotação por escola, de toda a rede de ensino.</t>
  </si>
  <si>
    <t>3.606</t>
  </si>
  <si>
    <t>Demonstrar, em ambiente funcional e com execução em tempo real, a funcionalidade relacionada às atividades da secretaria escolar, ao censo escolar e ao atendimento do plano educacional individualizado (AEE), conforme descrito a seguir: s) Relatório com a relação de alunos por série por escola.</t>
  </si>
  <si>
    <t>3.607</t>
  </si>
  <si>
    <t>Demonstrar, em ambiente funcional e com execução em tempo real, a funcionalidade relacionada às atividades da secretaria escolar, ao censo escolar e ao atendimento do plano educacional individualizado (AEE), conforme descrito a seguir: t) Relatório com o número de alunos por turma da escola.</t>
  </si>
  <si>
    <t>3.608</t>
  </si>
  <si>
    <t>Demonstrar, em ambiente funcional e com execução em tempo real, a funcionalidade relacionada às atividades da secretaria escolar, ao censo escolar e ao atendimento do plano educacional individualizado (AEE), conforme descrito a seguir: u) Relatório com a relação de turmas da escola.</t>
  </si>
  <si>
    <t>3.609</t>
  </si>
  <si>
    <t>Demonstrar, em ambiente funcional e com execução em tempo real, a funcionalidade relacionada às atividades da secretaria escolar, ao censo escolar e ao atendimento do plano educacional individualizado (AEE), conforme descrito a seguir: v) Relatório com a relação de alunos com deficiência, transtorno global do desenvolvimento ou altas habilidades/superdotação por turma, da escola.</t>
  </si>
  <si>
    <t>4</t>
  </si>
  <si>
    <t>4.1</t>
  </si>
  <si>
    <t>Organização de Servidores e Abono</t>
  </si>
  <si>
    <t>Demonstrar, em ambiente funcional e com execução em tempo real, a funcionalidade relacionada à organização de servidores ou ao controle de abonos, conforme descrito a seguir: Automatização e Eficiência Administrativa: O sistema visa automatizar processos, aumentar a eficiência administrativa, garantir transparência e conformidade, e monitorar o desempenho dos servidores.</t>
  </si>
  <si>
    <t>A comissão deverá solicitar a execução prática da funcionalidade no sistema, verificando organização, registros, regras aplicadas e resultados apresentados.</t>
  </si>
  <si>
    <t>4.2</t>
  </si>
  <si>
    <t>Demonstrar, em ambiente funcional e com execução em tempo real, a funcionalidade relacionada à organização de servidores ou ao controle de abonos, conforme descrito a seguir: Desenvolvimento Profissional e Segurança de Dados: Promover o desenvolvimento profissional dos servidores e assegurar a segurança dos dados pessoais.</t>
  </si>
  <si>
    <t>4.3</t>
  </si>
  <si>
    <t>Demonstrar, em ambiente funcional e com execução em tempo real, a funcionalidade relacionada à organização de servidores ou ao controle de abonos, conforme descrito a seguir: Visão do Sistema: Contribuir para uma administração pública mais eficiente e bem gerida, com foco no desenvolvimento dos servidores e na prestação de serviços de qualidade à sociedade.</t>
  </si>
  <si>
    <t>4.4</t>
  </si>
  <si>
    <t>Demonstrar, em ambiente funcional e com execução em tempo real, a funcionalidade relacionada à organização de servidores ou ao controle de abonos, conforme descrito a seguir: Gestão de Servidores Públicos: Permitir a gestão dos servidores públicos alocados em suas secretarias.</t>
  </si>
  <si>
    <t>4.5</t>
  </si>
  <si>
    <t>Demonstrar, em ambiente funcional e com execução em tempo real, a funcionalidade relacionada à organização de servidores ou ao controle de abonos, conforme descrito a seguir: Gerenciamento de Informações de Servidores: Fornecer um gerenciamento completo das informações dos servidores públicos nas secretarias municipais, incluindo lotações, funções, contratos, benefícios e outros registros relevantes.</t>
  </si>
  <si>
    <t>4.6</t>
  </si>
  <si>
    <t>Demonstrar, em ambiente funcional e com execução em tempo real, a funcionalidade relacionada à organização de servidores ou ao controle de abonos, conforme descrito a seguir: Integração com Secretaria de Educação: Para servidores vinculados à Secretaria de Educação, especialmente professores, o sistema deve identificar automaticamente a unidade escolar correspondente, vínculos acadêmicos, turmas atribuídas, funções, carga horária e outras conexões relevantes.</t>
  </si>
  <si>
    <t>4.7</t>
  </si>
  <si>
    <t>Demonstrar, em ambiente funcional e com execução em tempo real, a funcionalidade relacionada à organização de servidores ou ao controle de abonos, conforme descrito a seguir: Visualização de Informações em Painel: Permitir a visualização em formato de painel de informações em tempo real dos servidores, incluindo gráficos e indicadores relevantes para análise estratégica.</t>
  </si>
  <si>
    <t>4.8</t>
  </si>
  <si>
    <t>Demonstrar, em ambiente funcional e com execução em tempo real, a funcionalidade relacionada à organização de servidores ou ao controle de abonos, conforme descrito a seguir: Gráficos por Unidade, Local e Cargo: Visualizar indicadores em formato de gráfico com informações em tempo real dos servidores, distribuídos e lotados por unidade ou local de suas secretarias, por cargos e períodos específicos.</t>
  </si>
  <si>
    <t>4.9</t>
  </si>
  <si>
    <t>Demonstrar, em ambiente funcional e com execução em tempo real, a funcionalidade relacionada à organização de servidores ou ao controle de abonos, conforme descrito a seguir: Totalizadores de Servidores em Férias e Afastados: Permitir visualizar gráficos com totalizadores dos servidores em férias, licenças médicas e afastamento, distribuídos por unidade ou local.</t>
  </si>
  <si>
    <t>4.10</t>
  </si>
  <si>
    <t>Demonstrar, em ambiente funcional e com execução em tempo real, a funcionalidade relacionada à organização de servidores ou ao controle de abonos, conforme descrito a seguir: Segmentação por Segmento Educacional e Tipo de Contrato: Visualizar indicadores de servidores professores por segmento educacional, e de todos os servidores por tipo de contrato (comissionado, efetivo, etc.).</t>
  </si>
  <si>
    <t>4.11</t>
  </si>
  <si>
    <t>Demonstrar, em ambiente funcional e com execução em tempo real, a funcionalidade relacionada à organização de servidores ou ao controle de abonos, conforme descrito a seguir: Distribuição por Gênero e Carga Horária Excedente: Permitir visualização de gráficos por tipo de gênero e por servidores com carga horária superior à estipulada em contrato.</t>
  </si>
  <si>
    <t>4.12</t>
  </si>
  <si>
    <t>Demonstrar, em ambiente funcional e com execução em tempo real, a funcionalidade relacionada à organização de servidores ou ao controle de abonos, conforme descrito a seguir: Indicadores de Absenteísmo: Visualizar indicadores de absenteísmo em formato de gráficos, incluindo totalização de faltas e atestados, distribuídos por unidade escolar ou local.</t>
  </si>
  <si>
    <t>4.13</t>
  </si>
  <si>
    <t>Demonstrar, em ambiente funcional e com execução em tempo real, a funcionalidade relacionada à organização de servidores ou ao controle de abonos, conforme descrito a seguir: Painel de Gestão Interativo: Disponibilizar um painel de gestão visual e interativo com informações relevantes para a tomada de decisões e acompanhamento de desempenho, apresentando dados atualizados em tempo real.</t>
  </si>
  <si>
    <t>4.14</t>
  </si>
  <si>
    <t>Demonstrar, em ambiente funcional e com execução em tempo real, a funcionalidade relacionada à organização de servidores ou ao controle de abonos, conforme descrito a seguir: Painel de Gestão com Indicadores Principais: O sistema deve incluir um painel de gestão mostrando indicadores chave como o total de solicitações de substituições pendentes de análise por período e o total de lotações vencidas.</t>
  </si>
  <si>
    <t>4.15</t>
  </si>
  <si>
    <t>Demonstrar, em ambiente funcional e com execução em tempo real, a funcionalidade relacionada à organização de servidores ou ao controle de abonos, conforme descrito a seguir: Painel de Gestão para Servidores Públicos: Permitir aos servidores públicos acessar e consultar as as suas solicitações.</t>
  </si>
  <si>
    <t>4.16</t>
  </si>
  <si>
    <t>Demonstrar, em ambiente funcional e com execução em tempo real, a funcionalidade relacionada à organização de servidores ou ao controle de abonos, conforme descrito a seguir: Contratos: Visão geral de todos os contratos associados ao servidor, com a possibilidade de visualizar cada contrato, verificar seu status atual e a data de início, e indicar a extensão de carga horária desejada.</t>
  </si>
  <si>
    <t>4.17</t>
  </si>
  <si>
    <t>Demonstrar, em ambiente funcional e com execução em tempo real, a funcionalidade relacionada à organização de servidores ou ao controle de abonos, conforme descrito a seguir: Lotações: Visualização da posição atual do servidor, incluindo a vaga ocupada, a classe atribuída, e para professores, a disciplina lotada. Informação sobre se a lotação é definitiva ou temporária.</t>
  </si>
  <si>
    <t>4.18</t>
  </si>
  <si>
    <t>Demonstrar, em ambiente funcional e com execução em tempo real, a funcionalidade relacionada à organização de servidores ou ao controle de abonos, conforme descrito a seguir: Afastamentos: Acesso a um registro completo das vezes em que o servidor se afastou, com detalhes e datas de cada afastamento.</t>
  </si>
  <si>
    <t>4.19</t>
  </si>
  <si>
    <t>Demonstrar, em ambiente funcional e com execução em tempo real, a funcionalidade relacionada à organização de servidores ou ao controle de abonos, conforme descrito a seguir: Férias: Registro completo das férias do servidor ao longo de sua trajetória profissional, com detalhes e datas de cada período de férias.</t>
  </si>
  <si>
    <t>4.20</t>
  </si>
  <si>
    <t>Demonstrar, em ambiente funcional e com execução em tempo real, a funcionalidade relacionada à organização de servidores ou ao controle de abonos, conforme descrito a seguir: Premiações e Colocações: Visualização da pontuação ou ranking do servidor nos processos de premiação definidos pela gestão.</t>
  </si>
  <si>
    <t>4.21</t>
  </si>
  <si>
    <t>Demonstrar, em ambiente funcional e com execução em tempo real, a funcionalidade relacionada à organização de servidores ou ao controle de abonos, conforme descrito a seguir: Agendamento de Reuniões Virtuais: Possibilidade de o servidor agendar reuniões virtuais através da plataforma, escolhendo data e horário.</t>
  </si>
  <si>
    <t>4.22</t>
  </si>
  <si>
    <t>Demonstrar, em ambiente funcional e com execução em tempo real, a funcionalidade relacionada à organização de servidores ou ao controle de abonos, conforme descrito a seguir: Gestão Eficiente do Módulo: O sistema deve oferecer uma variedade de recursos como cadastrar, registrar, associar, movimentar, visualizar, editar e excluir cadastros.</t>
  </si>
  <si>
    <t>4.23</t>
  </si>
  <si>
    <t>Demonstrar, em ambiente funcional e com execução em tempo real, a funcionalidade relacionada à organização de servidores ou ao controle de abonos, conforme descrito a seguir: Configuração de Agendamentos de Reuniões Online: O sistema deve permitir que o gestor de recursos humanos configure um calendário para agendamentos virtuais, incluindo a criação de calendários individuais ou em lote, definição de início e término dos agendamentos, horas, dias da semana e duração de cada atendimento. O sistema deve calcular e gerar automaticamente o calendário, que será disponibilizado aos servidores em seu ambiente. Além disso, deve haver integração com pelo menos uma das principais aplicações de WEB conferência gratuitas disponíveis no mercado nacional.</t>
  </si>
  <si>
    <t>4.24</t>
  </si>
  <si>
    <t>Demonstrar, em ambiente funcional e com execução em tempo real, a funcionalidade relacionada à organização de servidores ou ao controle de abonos, conforme descrito a seguir: a) Registrar todos os tipos de cargos em Secretarias Municipais, incluindo nome do cargo ou função.</t>
  </si>
  <si>
    <t>4.25</t>
  </si>
  <si>
    <t>Demonstrar, em ambiente funcional e com execução em tempo real, a funcionalidade relacionada à organização de servidores ou ao controle de abonos, conforme descrito a seguir: b) Associar limites de extensão de carga horária por cargo em Secretarias Municipais.</t>
  </si>
  <si>
    <t>4.26</t>
  </si>
  <si>
    <t>Demonstrar, em ambiente funcional e com execução em tempo real, a funcionalidade relacionada à organização de servidores ou ao controle de abonos, conforme descrito a seguir: c) Indicar se o cargo exige trabalho aos finais de semana.</t>
  </si>
  <si>
    <t>4.27</t>
  </si>
  <si>
    <t>Demonstrar, em ambiente funcional e com execução em tempo real, a funcionalidade relacionada à organização de servidores ou ao controle de abonos, conforme descrito a seguir: d) Listar todos os cargos e profissões cadastrados em Secretarias Municipais.</t>
  </si>
  <si>
    <t>4.28</t>
  </si>
  <si>
    <t>Demonstrar, em ambiente funcional e com execução em tempo real, a funcionalidade relacionada à organização de servidores ou ao controle de abonos, conforme descrito a seguir: Associação de Documentos por Tipo de Cargo: Associar os documentos exigidos para cada tipo de cargo, personalizando para cada carga horária e suas exigências.</t>
  </si>
  <si>
    <t>4.29</t>
  </si>
  <si>
    <t>Demonstrar, em ambiente funcional e com execução em tempo real, a funcionalidade relacionada à organização de servidores ou ao controle de abonos, conforme descrito a seguir: a) Possibilidade de vincular os tipos de cargos com a lista da Classificação Brasileira de Ocupações (CBO) no momento do cadastro.</t>
  </si>
  <si>
    <t>4.30</t>
  </si>
  <si>
    <t>Demonstrar, em ambiente funcional e com execução em tempo real, a funcionalidade relacionada à organização de servidores ou ao controle de abonos, conforme descrito a seguir: b) Permitir a pesquisa na lista da CBO pelo código ou nome da ocupação.</t>
  </si>
  <si>
    <t>4.31</t>
  </si>
  <si>
    <t>Demonstrar, em ambiente funcional e com execução em tempo real, a funcionalidade relacionada à organização de servidores ou ao controle de abonos, conforme descrito a seguir: Vinculação e Listagem de Servidores a Contratos de Trabalho: Vincular e listar servidores aos contratos de trabalho por nome, número do contrato e status (ativo/inativo).</t>
  </si>
  <si>
    <t>4.32</t>
  </si>
  <si>
    <t>Demonstrar, em ambiente funcional e com execução em tempo real, a funcionalidade relacionada à organização de servidores ou ao controle de abonos, conforme descrito a seguir: a) Ao vincular o contrato ao servidor, trazer informações detalhadas como situação do contrato, matrícula, nome do servidor, cargo, datas de admissão e demissão, número do contrato, concurso, regime de trabalho, departamentos, carga horária mensal, salário bruto, dias trabalhados, fonte pagadora.</t>
  </si>
  <si>
    <t>4.33</t>
  </si>
  <si>
    <t>Demonstrar, em ambiente funcional e com execução em tempo real, a funcionalidade relacionada à organização de servidores ou ao controle de abonos, conforme descrito a seguir: b) Identificar documentos entregues pelo servidor, status de estágio probatório e extensão de carga horária.</t>
  </si>
  <si>
    <t>4.34</t>
  </si>
  <si>
    <t>Demonstrar, em ambiente funcional e com execução em tempo real, a funcionalidade relacionada à organização de servidores ou ao controle de abonos, conforme descrito a seguir: a) Registrar diferentes tipos de instituições e Cursos para vinculação ao cadastro dos servidores.</t>
  </si>
  <si>
    <t>4.35</t>
  </si>
  <si>
    <t>Demonstrar, em ambiente funcional e com execução em tempo real, a funcionalidade relacionada à organização de servidores ou ao controle de abonos, conforme descrito a seguir: b) Registrar os cursos realizados pelos servidores em suas respectivas instituições de formação.</t>
  </si>
  <si>
    <t>4.36</t>
  </si>
  <si>
    <t>Demonstrar, em ambiente funcional e com execução em tempo real, a funcionalidade relacionada à organização de servidores ou ao controle de abonos, conforme descrito a seguir: Registro de Departamentos das Secretarias Municipais: Registrar todos os departamentos das secretarias municipais para abranger a estrutura administrativa.</t>
  </si>
  <si>
    <t>4.37</t>
  </si>
  <si>
    <t>Demonstrar, em ambiente funcional e com execução em tempo real, a funcionalidade relacionada à organização de servidores ou ao controle de abonos, conforme descrito a seguir: a) Permitir o lançamento de faltas dos servidores no sistema, exigindo dados como nome do servidor, lotação, data da falta (integral ou parcial)e tempo de ausência.</t>
  </si>
  <si>
    <t>4.38</t>
  </si>
  <si>
    <t>Demonstrar, em ambiente funcional e com execução em tempo real, a funcionalidade relacionada à organização de servidores ou ao controle de abonos, conforme descrito a seguir: b) Incluir esses registros no cadastro do servidor para uma gestão completa e precisa das informações de ausência.</t>
  </si>
  <si>
    <t>4.39</t>
  </si>
  <si>
    <t>Demonstrar, em ambiente funcional e com execução em tempo real, a funcionalidade relacionada à organização de servidores ou ao controle de abonos, conforme descrito a seguir: a) Registrar tipos de feriados, incluindo nome e data.</t>
  </si>
  <si>
    <t>4.40</t>
  </si>
  <si>
    <t>Demonstrar, em ambiente funcional e com execução em tempo real, a funcionalidade relacionada à organização de servidores ou ao controle de abonos, conforme descrito a seguir: b) Utilizar esses dados para a montagem do módulo de concessão de abono.</t>
  </si>
  <si>
    <t>4.41</t>
  </si>
  <si>
    <t>Demonstrar, em ambiente funcional e com execução em tempo real, a funcionalidade relacionada à organização de servidores ou ao controle de abonos, conforme descrito a seguir: c) Listar os feriados cadastrados com suas respectivas datas.</t>
  </si>
  <si>
    <t>4.42</t>
  </si>
  <si>
    <t>Demonstrar, em ambiente funcional e com execução em tempo real, a funcionalidade relacionada à organização de servidores ou ao controle de abonos, conforme descrito a seguir: a) Realizar o registro de todas as fontes pagadoras com descrições detalhadas.</t>
  </si>
  <si>
    <t>4.43</t>
  </si>
  <si>
    <t>Demonstrar, em ambiente funcional e com execução em tempo real, a funcionalidade relacionada à organização de servidores ou ao controle de abonos, conforme descrito a seguir: b) Listar todas as fontes pagadoras cadastradas para identificação e controle.</t>
  </si>
  <si>
    <t>4.44</t>
  </si>
  <si>
    <t>Demonstrar, em ambiente funcional e com execução em tempo real, a funcionalidade relacionada à organização de servidores ou ao controle de abonos, conforme descrito a seguir: a) Registrar todos os locais de lotação das secretarias municipais.</t>
  </si>
  <si>
    <t>4.45</t>
  </si>
  <si>
    <t>Demonstrar, em ambiente funcional e com execução em tempo real, a funcionalidade relacionada à organização de servidores ou ao controle de abonos, conforme descrito a seguir: b) Listar todas as localizações de lotações cadastradas e disponíveis.</t>
  </si>
  <si>
    <t>4.46</t>
  </si>
  <si>
    <t>Demonstrar, em ambiente funcional e com execução em tempo real, a funcionalidade relacionada à organização de servidores ou ao controle de abonos, conforme descrito a seguir: a) Registrar tipos de afastamento, incluindo a quantidade de dias permitidos e a necessidade de informar o CID.</t>
  </si>
  <si>
    <t>4.47</t>
  </si>
  <si>
    <t>Demonstrar, em ambiente funcional e com execução em tempo real, a funcionalidade relacionada à organização de servidores ou ao controle de abonos, conforme descrito a seguir: b) Listar os tipos de afastamento com descrição.</t>
  </si>
  <si>
    <t>4.48</t>
  </si>
  <si>
    <t>Demonstrar, em ambiente funcional e com execução em tempo real, a funcionalidade relacionada à organização de servidores ou ao controle de abonos, conforme descrito a seguir: a) Registrar todos os tipos de documentos vinculáveis aos servidores, com inserção de descrições.</t>
  </si>
  <si>
    <t>4.49</t>
  </si>
  <si>
    <t>Demonstrar, em ambiente funcional e com execução em tempo real, a funcionalidade relacionada à organização de servidores ou ao controle de abonos, conforme descrito a seguir: b) Listar os tipos de documentos cadastrados.</t>
  </si>
  <si>
    <t>4.50</t>
  </si>
  <si>
    <t>Demonstrar, em ambiente funcional e com execução em tempo real, a funcionalidade relacionada à organização de servidores ou ao controle de abonos, conforme descrito a seguir: a) Registrar todos os tipos de férias, incluindo nome e quantidade de dias.</t>
  </si>
  <si>
    <t>4.51</t>
  </si>
  <si>
    <t>Demonstrar, em ambiente funcional e com execução em tempo real, a funcionalidade relacionada à organização de servidores ou ao controle de abonos, conforme descrito a seguir: b) Listar todos os tipos de férias cadastradas.</t>
  </si>
  <si>
    <t>4.52</t>
  </si>
  <si>
    <t>Demonstrar, em ambiente funcional e com execução em tempo real, a funcionalidade relacionada à organização de servidores ou ao controle de abonos, conforme descrito a seguir: a) Registrar todos os tipos de ocorrências, incluindo nome.</t>
  </si>
  <si>
    <t>4.53</t>
  </si>
  <si>
    <t>Demonstrar, em ambiente funcional e com execução em tempo real, a funcionalidade relacionada à organização de servidores ou ao controle de abonos, conforme descrito a seguir: b) Listar todos os tipos de ocorrências cadastradas.</t>
  </si>
  <si>
    <t>4.54</t>
  </si>
  <si>
    <t>Demonstrar, em ambiente funcional e com execução em tempo real, a funcionalidade relacionada à organização de servidores ou ao controle de abonos, conforme descrito a seguir: a) Registrar todos os tipos de turnos, incluindo nome.</t>
  </si>
  <si>
    <t>4.55</t>
  </si>
  <si>
    <t>Demonstrar, em ambiente funcional e com execução em tempo real, a funcionalidade relacionada à organização de servidores ou ao controle de abonos, conforme descrito a seguir: b) Listar todos os tipos de turnos cadastrados.</t>
  </si>
  <si>
    <t>4.56</t>
  </si>
  <si>
    <t>Demonstrar, em ambiente funcional e com execução em tempo real, a funcionalidade relacionada à organização de servidores ou ao controle de abonos, conforme descrito a seguir: a) Registrar tipos de vagas, incluindo nome, local de lotação, total de vagas, carga horária mensal, horas de planejamento, cargo, turno, unidade/local e disciplina para professores.</t>
  </si>
  <si>
    <t>4.57</t>
  </si>
  <si>
    <t>Demonstrar, em ambiente funcional e com execução em tempo real, a funcionalidade relacionada à organização de servidores ou ao controle de abonos, conforme descrito a seguir: b) Listar todos os tipos de vagas com resumo de vagas ocupadas e disponíveis.</t>
  </si>
  <si>
    <t>4.58</t>
  </si>
  <si>
    <t>Demonstrar, em ambiente funcional e com execução em tempo real, a funcionalidade relacionada à organização de servidores ou ao controle de abonos, conforme descrito a seguir: a) Permitir que gestores visualizem e gerenciem informações centralizadas dos servidores, incluindo dados cadastrais, férias, afastamentos, ocorrências, vínculos acadêmicos, extensão de carga horária, lotações e premiações.</t>
  </si>
  <si>
    <t>4.59</t>
  </si>
  <si>
    <t>Demonstrar, em ambiente funcional e com execução em tempo real, a funcionalidade relacionada à organização de servidores ou ao controle de abonos, conforme descrito a seguir: b) Listar todos os servidores cadastrados com nome, CPF e status de atividade.</t>
  </si>
  <si>
    <t>4.60</t>
  </si>
  <si>
    <t>Demonstrar, em ambiente funcional e com execução em tempo real, a funcionalidade relacionada à organização de servidores ou ao controle de abonos, conforme descrito a seguir: Cadastro Manual e Integrado de Servidores: Permitir o registro manual de servidores e a integração de dados cadastrais de outros módulos do sistema de gestão.</t>
  </si>
  <si>
    <t>4.61</t>
  </si>
  <si>
    <t>Demonstrar, em ambiente funcional e com execução em tempo real, a funcionalidade relacionada à organização de servidores ou ao controle de abonos, conforme descrito a seguir: Registro Completo de Dados Pessoais dos Servidores: Registrar dados pessoais, incluindo CPF, data de nascimento, nome, nome social, e-mail, foto, gênero, cor/raça, estado civil, necessidades especiais, filiações, escolaridade, data de falecimento, nacionalidade, naturalidade, telefones, endereço completo com busca CEP, zona residencial, número de instalação elétrica, habilitação, CTPS, título de eleitor, PIS/PASEP, certificado de reservista, residência fora do município e observações.</t>
  </si>
  <si>
    <t>4.62</t>
  </si>
  <si>
    <t>Demonstrar, em ambiente funcional e com execução em tempo real, a funcionalidade relacionada à organização de servidores ou ao controle de abonos, conforme descrito a seguir: a) Registrar o grau de instrução e os cursos realizados pelo servidor, incluindo nome do curso, instituição, data de conclusão e carga horária.</t>
  </si>
  <si>
    <t>4.63</t>
  </si>
  <si>
    <t>Demonstrar, em ambiente funcional e com execução em tempo real, a funcionalidade relacionada à organização de servidores ou ao controle de abonos, conforme descrito a seguir: b) Vincular automaticamente capacitações, formações e eventos do servidor ao seu cadastro, com integração automática ou opção de inserção manual.</t>
  </si>
  <si>
    <t>4.64</t>
  </si>
  <si>
    <t>Demonstrar, em ambiente funcional e com execução em tempo real, a funcionalidade relacionada à organização de servidores ou ao controle de abonos, conforme descrito a seguir: Registro de Férias dos Servidores: Registrar as férias dos servidores, incluindo tipo de contrato, tipo de férias, período de início e término, e a necessidade de substituição.</t>
  </si>
  <si>
    <t>4.65</t>
  </si>
  <si>
    <t>Demonstrar, em ambiente funcional e com execução em tempo real, a funcionalidade relacionada à organização de servidores ou ao controle de abonos, conforme descrito a seguir: Registro e Vinculação de Tipos de Afastamento: Registrar e vincular os servidores aos tipos de afastamento, inserindo o CID, data de início e término do afastamento, e se haverá substituição ou afastamento sem vencimento.</t>
  </si>
  <si>
    <t>4.66</t>
  </si>
  <si>
    <t>Demonstrar, em ambiente funcional e com execução em tempo real, a funcionalidade relacionada à organização de servidores ou ao controle de abonos, conforme descrito a seguir: Registro de Ocorrências e Vinculação ao Servidor: Registrar ocorrências, vinculando-as ao servidor por data, tipo, unidade/local de ocorrência e descrição textual.</t>
  </si>
  <si>
    <t>4.67</t>
  </si>
  <si>
    <t>Demonstrar, em ambiente funcional e com execução em tempo real, a funcionalidade relacionada à organização de servidores ou ao controle de abonos, conforme descrito a seguir: Registro de Vínculos Acadêmicos e Extensões de Carga Horária: Registrar vínculos acadêmicos e extensões de carga horária dos servidores da Secretaria de Educação, com detalhamento nas gestões acadêmicas.</t>
  </si>
  <si>
    <t>4.68</t>
  </si>
  <si>
    <t>Demonstrar, em ambiente funcional e com execução em tempo real, a funcionalidade relacionada à organização de servidores ou ao controle de abonos, conforme descrito a seguir: a) Registrar e vincular lotações definitivas do servidor, facilitando a busca por vagas e permitindo a vinculação de contratos com detalhes de início, término e carga horária diária.</t>
  </si>
  <si>
    <t>4.69</t>
  </si>
  <si>
    <t>Demonstrar, em ambiente funcional e com execução em tempo real, a funcionalidade relacionada à organização de servidores ou ao controle de abonos, conforme descrito a seguir: b) Pesquisar lotações definitivas com base em critérios específicos.</t>
  </si>
  <si>
    <t>4.70</t>
  </si>
  <si>
    <t>Demonstrar, em ambiente funcional e com execução em tempo real, a funcionalidade relacionada à organização de servidores ou ao controle de abonos, conforme descrito a seguir: a) Registrar e associar lotações temporárias, focalizando em servidores em férias ou afastamentos para substituição.</t>
  </si>
  <si>
    <t>4.71</t>
  </si>
  <si>
    <t>Demonstrar, em ambiente funcional e com execução em tempo real, a funcionalidade relacionada à organização de servidores ou ao controle de abonos, conforme descrito a seguir: b) Pesquisar lotações temporárias com critérios detalhados.</t>
  </si>
  <si>
    <t>4.72</t>
  </si>
  <si>
    <t>Demonstrar, em ambiente funcional e com execução em tempo real, a funcionalidade relacionada à organização de servidores ou ao controle de abonos, conforme descrito a seguir: Visualização e Pesquisa do Histórico de Movimentação do Servidor: Permitir a visualização e pesquisa do histórico de movimentação do servidor por datas de início e término.</t>
  </si>
  <si>
    <t>4.73</t>
  </si>
  <si>
    <t>Demonstrar, em ambiente funcional e com execução em tempo real, a funcionalidade relacionada à organização de servidores ou ao controle de abonos, conforme descrito a seguir: a) Registrar carga horária de extensão para servidores da Secretaria de Educação, detalhando unidade de origem/destino, disciplina, lotação, turno, horas em aula e planejamento.</t>
  </si>
  <si>
    <t>4.74</t>
  </si>
  <si>
    <t>Demonstrar, em ambiente funcional e com execução em tempo real, a funcionalidade relacionada à organização de servidores ou ao controle de abonos, conforme descrito a seguir: b) Pesquisar extensões de carga horária por unidade escolar e datas.</t>
  </si>
  <si>
    <t>4.75</t>
  </si>
  <si>
    <t>Demonstrar, em ambiente funcional e com execução em tempo real, a funcionalidade relacionada à organização de servidores ou ao controle de abonos, conforme descrito a seguir: Registro de Perda de Lotação e Rescisão de Contratos: Registrar a perda de lotações e a rescisão de contratos, incluindo motivos e detalhes associados.</t>
  </si>
  <si>
    <t>4.76</t>
  </si>
  <si>
    <t>Demonstrar, em ambiente funcional e com execução em tempo real, a funcionalidade relacionada à organização de servidores ou ao controle de abonos, conforme descrito a seguir: Registro de Aposentadoria, Falecimento e Permuta do Servidor: Registrar a aposentadoria, falecimento e permuta do servidor, detalhando contratos associados, datas e condições específicas.</t>
  </si>
  <si>
    <t>4.77</t>
  </si>
  <si>
    <t>Demonstrar, em ambiente funcional e com execução em tempo real, a funcionalidade relacionada à organização de servidores ou ao controle de abonos, conforme descrito a seguir: a)Pesquisar e visualizar informações dos servidores.</t>
  </si>
  <si>
    <t>4.78</t>
  </si>
  <si>
    <t>Demonstrar, em ambiente funcional e com execução em tempo real, a funcionalidade relacionada à organização de servidores ou ao controle de abonos, conforme descrito a seguir: b)Visualizar contratos, certificados registrados e ficha do servidor.</t>
  </si>
  <si>
    <t>4.79</t>
  </si>
  <si>
    <t>Demonstrar, em ambiente funcional e com execução em tempo real, a funcionalidade relacionada à organização de servidores ou ao controle de abonos, conforme descrito a seguir: c)Permitir impressão da ficha, movimentação e exclusão do servidor.</t>
  </si>
  <si>
    <t>4.80</t>
  </si>
  <si>
    <t>Demonstrar, em ambiente funcional e com execução em tempo real, a funcionalidade relacionada à organização de servidores ou ao controle de abonos, conforme descrito a seguir: a) Realizar a funcionalidade de pesquisa e movimentação de servidores em transferências entre diferentes lotações.</t>
  </si>
  <si>
    <t>4.81</t>
  </si>
  <si>
    <t>Demonstrar, em ambiente funcional e com execução em tempo real, a funcionalidade relacionada à organização de servidores ou ao controle de abonos, conforme descrito a seguir: b) Movimentar servidores em lotações definitivas e temporárias, visualizar históricos de movimentações e extensões de carga horária.</t>
  </si>
  <si>
    <t>4.82</t>
  </si>
  <si>
    <t>Demonstrar, em ambiente funcional e com execução em tempo real, a funcionalidade relacionada à organização de servidores ou ao controle de abonos, conforme descrito a seguir: c) Realizar substituições temporárias ou definitivas, permutar lotações e excluir lotações.</t>
  </si>
  <si>
    <t>4.83</t>
  </si>
  <si>
    <t>Demonstrar, em ambiente funcional e com execução em tempo real, a funcionalidade relacionada à organização de servidores ou ao controle de abonos, conforme descrito a seguir: a) Pesquisar lotações com base em critérios como data, tipo de contrato, local e, para professores, unidade escolar e disciplina.</t>
  </si>
  <si>
    <t>4.84</t>
  </si>
  <si>
    <t>Demonstrar, em ambiente funcional e com execução em tempo real, a funcionalidade relacionada à organização de servidores ou ao controle de abonos, conforme descrito a seguir: b) Apresentar informações detalhadas de cada lotação, incluindo necessidade de substituição e status.</t>
  </si>
  <si>
    <t>4.85</t>
  </si>
  <si>
    <t>Demonstrar, em ambiente funcional e com execução em tempo real, a funcionalidade relacionada à organização de servidores ou ao controle de abonos, conforme descrito a seguir: Informar Movimentação de Servidores: Detalhar a movimentação de servidores com respectivas vagas e lotações.</t>
  </si>
  <si>
    <t>4.86</t>
  </si>
  <si>
    <t>Demonstrar, em ambiente funcional e com execução em tempo real, a funcionalidade relacionada à organização de servidores ou ao controle de abonos, conforme descrito a seguir: Gestão de Férias dos Servidores: Informar sobre as férias dos servidores, incluindo tipo, datas e necessidade de substituição.</t>
  </si>
  <si>
    <t>4.87</t>
  </si>
  <si>
    <t>Demonstrar, em ambiente funcional e com execução em tempo real, a funcionalidade relacionada à organização de servidores ou ao controle de abonos, conforme descrito a seguir: a) Detalhar lançamentos de lotações definidas da movimentação dos servidores, incluindo datas, tipo de contrato, unidade escolar, disciplinas (para professores) e local de lotação.</t>
  </si>
  <si>
    <t>4.88</t>
  </si>
  <si>
    <t>Demonstrar, em ambiente funcional e com execução em tempo real, a funcionalidade relacionada à organização de servidores ou ao controle de abonos, conforme descrito a seguir: b) Permitir troca de lotação definitiva e apresentar novas possíveis vagas.</t>
  </si>
  <si>
    <t>4.89</t>
  </si>
  <si>
    <t>Demonstrar, em ambiente funcional e com execução em tempo real, a funcionalidade relacionada à organização de servidores ou ao controle de abonos, conforme descrito a seguir: Movimentação de Servidores em Lotações Temporárias: Detalhar lançamentos de lotações temporárias, incluindo substituições e contratos associados.</t>
  </si>
  <si>
    <t>4.90</t>
  </si>
  <si>
    <t>Demonstrar, em ambiente funcional e com execução em tempo real, a funcionalidade relacionada à organização de servidores ou ao controle de abonos, conforme descrito a seguir: Visualização do Histórico de Movimentação de Servidores: Permitir visualização do histórico de movimentações dos servidores por datas de início e término.</t>
  </si>
  <si>
    <t>4.91</t>
  </si>
  <si>
    <t>Demonstrar, em ambiente funcional e com execução em tempo real, a funcionalidade relacionada à organização de servidores ou ao controle de abonos, conforme descrito a seguir: Gestão de Extensão de Carga Horária: Inserir e gerenciar informações de extensões de carga horária, incluindo unidades de origem e destino, disciplinas, turnos, horas de aula e planejamento.</t>
  </si>
  <si>
    <t>4.92</t>
  </si>
  <si>
    <t>Demonstrar, em ambiente funcional e com execução em tempo real, a funcionalidade relacionada à organização de servidores ou ao controle de abonos, conforme descrito a seguir: a) Informar perda de lotação e reincidência de contrato, incluindo datas relevantes.</t>
  </si>
  <si>
    <t>4.93</t>
  </si>
  <si>
    <t>Demonstrar, em ambiente funcional e com execução em tempo real, a funcionalidade relacionada à organização de servidores ou ao controle de abonos, conforme descrito a seguir: b) Registrar a rescisão contratual dos servidores.</t>
  </si>
  <si>
    <t>4.94</t>
  </si>
  <si>
    <t>Demonstrar, em ambiente funcional e com execução em tempo real, a funcionalidade relacionada à organização de servidores ou ao controle de abonos, conforme descrito a seguir: a) Informar sobre a aposentadoria dos servidores, identificando o contrato associado.</t>
  </si>
  <si>
    <t>4.95</t>
  </si>
  <si>
    <t>Demonstrar, em ambiente funcional e com execução em tempo real, a funcionalidade relacionada à organização de servidores ou ao controle de abonos, conforme descrito a seguir: b) Registrar o falecimento de servidores, incluindo a data do ocorrido.</t>
  </si>
  <si>
    <t>4.96</t>
  </si>
  <si>
    <t>Demonstrar, em ambiente funcional e com execução em tempo real, a funcionalidade relacionada à organização de servidores ou ao controle de abonos, conforme descrito a seguir: Solicitação de Servidores Substitutos: Permitir que gestores solicitem servidores substitutos, indicando nome, lotação, período necessário para substituição e anexando documentos relevantes.</t>
  </si>
  <si>
    <t>4.97</t>
  </si>
  <si>
    <t>Demonstrar, em ambiente funcional e com execução em tempo real, a funcionalidade relacionada à organização de servidores ou ao controle de abonos, conforme descrito a seguir: a) Disponibilizar uma visão abrangente de todas as solicitações de substitutos.</t>
  </si>
  <si>
    <t>4.98</t>
  </si>
  <si>
    <t>Demonstrar, em ambiente funcional e com execução em tempo real, a funcionalidade relacionada à organização de servidores ou ao controle de abonos, conforme descrito a seguir: b) Incluir filtros por status, tipo de solicitação e período da solicitação.</t>
  </si>
  <si>
    <t>4.99</t>
  </si>
  <si>
    <t>Demonstrar, em ambiente funcional e com execução em tempo real, a funcionalidade relacionada à organização de servidores ou ao controle de abonos, conforme descrito a seguir: c) Permitir aos gestores aprovar, indeferir (com justificativa)ou analisar as solicitações.</t>
  </si>
  <si>
    <t>4.100</t>
  </si>
  <si>
    <t>Demonstrar, em ambiente funcional e com execução em tempo real, a funcionalidade relacionada à organização de servidores ou ao controle de abonos, conforme descrito a seguir: a) Apresentar uma lista de todas as solicitações de hora extra com opções de filtro por status, tipo e período.</t>
  </si>
  <si>
    <t>4.101</t>
  </si>
  <si>
    <t>Demonstrar, em ambiente funcional e com execução em tempo real, a funcionalidade relacionada à organização de servidores ou ao controle de abonos, conforme descrito a seguir: b) Incluir informações como total de horas solicitadas, nome do servidor e lotação.</t>
  </si>
  <si>
    <t>4.102</t>
  </si>
  <si>
    <t>Demonstrar, em ambiente funcional e com execução em tempo real, a funcionalidade relacionada à organização de servidores ou ao controle de abonos, conforme descrito a seguir: a) Listar todas as solicitações de lotação temporária com informações detalhadas.</t>
  </si>
  <si>
    <t>4.103</t>
  </si>
  <si>
    <t>Demonstrar, em ambiente funcional e com execução em tempo real, a funcionalidade relacionada à organização de servidores ou ao controle de abonos, conforme descrito a seguir: b) Permitir a extensão da lotação temporária com opção de inserir novas datas.</t>
  </si>
  <si>
    <t>4.104</t>
  </si>
  <si>
    <t>Demonstrar, em ambiente funcional e com execução em tempo real, a funcionalidade relacionada à organização de servidores ou ao controle de abonos, conforme descrito a seguir: c) Fornecer filtro de busca por servidor e status da solicitação.</t>
  </si>
  <si>
    <t>4.105</t>
  </si>
  <si>
    <t>Demonstrar, em ambiente funcional e com execução em tempo real, a funcionalidade relacionada à organização de servidores ou ao controle de abonos, conforme descrito a seguir: a) Permitir o lançamento do Quadro de Movimentação de Pessoas (QMP) para registrar mudanças de lotações, cargos, funções e outras informações relevantes dos servidores.</t>
  </si>
  <si>
    <t>4.106</t>
  </si>
  <si>
    <t>Demonstrar, em ambiente funcional e com execução em tempo real, a funcionalidade relacionada à organização de servidores ou ao controle de abonos, conforme descrito a seguir: b) Facilitar o gerenciamento e administração dos recursos humanos das secretarias municipais.</t>
  </si>
  <si>
    <t>4.107</t>
  </si>
  <si>
    <t>Demonstrar, em ambiente funcional e com execução em tempo real, a funcionalidade relacionada à organização de servidores ou ao controle de abonos, conforme descrito a seguir: c) Manter um registro detalhado das atividades de pessoal.</t>
  </si>
  <si>
    <t>4.108</t>
  </si>
  <si>
    <t>Demonstrar, em ambiente funcional e com execução em tempo real, a funcionalidade relacionada à organização de servidores ou ao controle de abonos, conforme descrito a seguir: Listagem e Filtro de Localização dos QMPs: Proporcionar listagem e filtros para localizar todos os QMPs criados, com pesquisa por ano, unidade/local, mês, situação e nome.</t>
  </si>
  <si>
    <t>4.109</t>
  </si>
  <si>
    <t>Demonstrar, em ambiente funcional e com execução em tempo real, a funcionalidade relacionada à organização de servidores ou ao controle de abonos, conforme descrito a seguir: a) Permitir adicionar servidores ao QMP, localizando-os por cargo, local de lotação e nome.</t>
  </si>
  <si>
    <t>4.110</t>
  </si>
  <si>
    <t>Demonstrar, em ambiente funcional e com execução em tempo real, a funcionalidade relacionada à organização de servidores ou ao controle de abonos, conforme descrito a seguir: b) Incluir campos específicos para servidores professores, como disciplina.</t>
  </si>
  <si>
    <t>4.111</t>
  </si>
  <si>
    <t>Demonstrar, em ambiente funcional e com execução em tempo real, a funcionalidade relacionada à organização de servidores ou ao controle de abonos, conforme descrito a seguir: a) Inserir informações detalhadas dos servidores no QMP, como cargo, carga horária, forma de ingresso, hora extra, gratificações, afastamentos, férias, substituições e observações.</t>
  </si>
  <si>
    <t>4.112</t>
  </si>
  <si>
    <t>Demonstrar, em ambiente funcional e com execução em tempo real, a funcionalidade relacionada à organização de servidores ou ao controle de abonos, conforme descrito a seguir: b) Recuperar automaticamente informações previamente inseridas para eficiência e evitar redundâncias.</t>
  </si>
  <si>
    <t>4.113</t>
  </si>
  <si>
    <t>Demonstrar, em ambiente funcional e com execução em tempo real, a funcionalidade relacionada à organização de servidores ou ao controle de abonos, conforme descrito a seguir: a) Permitir a geração e impressão abrangente do QMP após a conclusão das inserções.</t>
  </si>
  <si>
    <t>4.114</t>
  </si>
  <si>
    <t>Demonstrar, em ambiente funcional e com execução em tempo real, a funcionalidade relacionada à organização de servidores ou ao controle de abonos, conforme descrito a seguir: b) Enviar automaticamente o QMP para o gestor administrador para análise e documentação.</t>
  </si>
  <si>
    <t>4.115</t>
  </si>
  <si>
    <t>Demonstrar, em ambiente funcional e com execução em tempo real, a funcionalidade relacionada à organização de servidores ou ao controle de abonos, conforme descrito a seguir: a) Permitir aos usuários personalizarem relatórios selecionando campos, funções, opções e critérios específicos.</t>
  </si>
  <si>
    <t>4.116</t>
  </si>
  <si>
    <t>Demonstrar, em ambiente funcional e com execução em tempo real, a funcionalidade relacionada à organização de servidores ou ao controle de abonos, conforme descrito a seguir: b) Garantir processamento de dados claro e conciso.</t>
  </si>
  <si>
    <t>4.117</t>
  </si>
  <si>
    <t>Demonstrar, em ambiente funcional e com execução em tempo real, a funcionalidade relacionada à organização de servidores ou ao controle de abonos, conforme descrito a seguir: Relatório de Afastamentos: Emitir relatórios de afastamentos, incluindo datas, tipo de afastamento, nome do servidor, CID, necessidade de substituição, contrato e local de lotação.</t>
  </si>
  <si>
    <t>4.118</t>
  </si>
  <si>
    <t>Demonstrar, em ambiente funcional e com execução em tempo real, a funcionalidade relacionada à organização de servidores ou ao controle de abonos, conforme descrito a seguir: Relatório de Cargos: Gerar relatórios de cargos, abrangendo descrição, quantidade, status de ocupação, licenças e distribuição entre efetivos e contratados.</t>
  </si>
  <si>
    <t>4.119</t>
  </si>
  <si>
    <t>Demonstrar, em ambiente funcional e com execução em tempo real, a funcionalidade relacionada à organização de servidores ou ao controle de abonos, conforme descrito a seguir: Relatório de Extensão de Carga Horária: Pesquisar e imprimir relatórios de extensão de carga horária por período, unidade/local, disciplina, turno, nome do servidor e carga horária.</t>
  </si>
  <si>
    <t>4.120</t>
  </si>
  <si>
    <t>Demonstrar, em ambiente funcional e com execução em tempo real, a funcionalidade relacionada à organização de servidores ou ao controle de abonos, conforme descrito a seguir: Relatório de Faltas: Gerar relatórios de faltas, detalhando período, nome do servidor, tipo de falta e tempo de ausência.</t>
  </si>
  <si>
    <t>4.121</t>
  </si>
  <si>
    <t>Demonstrar, em ambiente funcional e com execução em tempo real, a funcionalidade relacionada à organização de servidores ou ao controle de abonos, conforme descrito a seguir: Relatório de Férias: Emitir relatórios de férias, incluindo tipo, período, nome do servidor, contrato e datas de início e término.</t>
  </si>
  <si>
    <t>4.122</t>
  </si>
  <si>
    <t>Demonstrar, em ambiente funcional e com execução em tempo real, a funcionalidade relacionada à organização de servidores ou ao controle de abonos, conforme descrito a seguir: Ficha de Encaminhamento: Permitir geração de fichas de encaminhamento com informações detalhadas sobre lotação, cargo, turno, processo seletivo e motivo da substituição.</t>
  </si>
  <si>
    <t>4.123</t>
  </si>
  <si>
    <t>Demonstrar, em ambiente funcional e com execução em tempo real, a funcionalidade relacionada à organização de servidores ou ao controle de abonos, conforme descrito a seguir: Ficha do Servidor: Gerar fichas individuais dos servidores, incluindo informações completas sobre a vida profissional, movimentações, férias, afastamentos e termo de responsabilidade.</t>
  </si>
  <si>
    <t>4.124</t>
  </si>
  <si>
    <t>Demonstrar, em ambiente funcional e com execução em tempo real, a funcionalidade relacionada à organização de servidores ou ao controle de abonos, conforme descrito a seguir: Relatório de Lotações sem Contratos: Emitir relatórios de servidores sem lotação atribuída.</t>
  </si>
  <si>
    <t>4.125</t>
  </si>
  <si>
    <t>Demonstrar, em ambiente funcional e com execução em tempo real, a funcionalidade relacionada à organização de servidores ou ao controle de abonos, conforme descrito a seguir: Relatório de Lotações Temporárias: Gerar relatórios de lotações temporárias, detalhando período, nome do servidor, unidade/local, cargo, disciplina e situação da substituição.</t>
  </si>
  <si>
    <t>4.126</t>
  </si>
  <si>
    <t>Demonstrar, em ambiente funcional e com execução em tempo real, a funcionalidade relacionada à organização de servidores ou ao controle de abonos, conforme descrito a seguir: Relatório de Ocorrências: Permitir a geração de relatórios de ocorrências, localizando por nome do servidor, tipo e período da ocorrência.</t>
  </si>
  <si>
    <t>4.127</t>
  </si>
  <si>
    <t>Demonstrar, em ambiente funcional e com execução em tempo real, a funcionalidade relacionada à organização de servidores ou ao controle de abonos, conforme descrito a seguir: Relatório de Permutas: mitir relatórios de permutas, detalhando informações sobre os servidores permutados, incluindo localização e situação.</t>
  </si>
  <si>
    <t>4.128</t>
  </si>
  <si>
    <t>Demonstrar, em ambiente funcional e com execução em tempo real, a funcionalidade relacionada à organização de servidores ou ao controle de abonos, conforme descrito a seguir: Relatório do Quadro de Movimentação Pessoal (QMP): Gerar relatórios do QMP com detalhes como matrícula, nome, admissão, cargo, lotação, regime, férias, hora extra, gratificações, afastamentos e substituições.</t>
  </si>
  <si>
    <t>4.129</t>
  </si>
  <si>
    <t>Demonstrar, em ambiente funcional e com execução em tempo real, a funcionalidade relacionada à organização de servidores ou ao controle de abonos, conforme descrito a seguir: Relatório de Ranqueamento Gamificação: Permitir a visualização e impressão da pontuação das conquistas dos servidores com base nas metas cumpridas.</t>
  </si>
  <si>
    <t>4.130</t>
  </si>
  <si>
    <t>Demonstrar, em ambiente funcional e com execução em tempo real, a funcionalidade relacionada à organização de servidores ou ao controle de abonos, conforme descrito a seguir: Relatório de Servidores Disponíveis para Extensão de Carga Horária: Emitir relatórios de servidores disponíveis para extensão de carga horária, detalhando unidade/local, disciplina, turno, nome do servidor e situação da lotação.</t>
  </si>
  <si>
    <t>4.131</t>
  </si>
  <si>
    <t>Demonstrar, em ambiente funcional e com execução em tempo real, a funcionalidade relacionada à organização de servidores ou ao controle de abonos, conforme descrito a seguir: a) Pesquisar, visualizar e imprimir informações de servidores que faltaram em cursos ou eventos de formação.</t>
  </si>
  <si>
    <t>4.132</t>
  </si>
  <si>
    <t>Demonstrar, em ambiente funcional e com execução em tempo real, a funcionalidade relacionada à organização de servidores ou ao controle de abonos, conforme descrito a seguir: b) Filtrar por data de início e término, com detalhes sobre o nome do servidor, curso e turma.</t>
  </si>
  <si>
    <t>4.133</t>
  </si>
  <si>
    <t>Demonstrar, em ambiente funcional e com execução em tempo real, a funcionalidade relacionada à organização de servidores ou ao controle de abonos, conforme descrito a seguir: a) Gerar relatórios de servidores que não participaram de cursos ou eventos de formação.</t>
  </si>
  <si>
    <t>4.134</t>
  </si>
  <si>
    <t>Demonstrar, em ambiente funcional e com execução em tempo real, a funcionalidade relacionada à organização de servidores ou ao controle de abonos, conforme descrito a seguir: b) Incluir filtros por data e detalhes como nome do servidor.</t>
  </si>
  <si>
    <t>4.135</t>
  </si>
  <si>
    <t>Demonstrar, em ambiente funcional e com execução em tempo real, a funcionalidade relacionada à organização de servidores ou ao controle de abonos, conforme descrito a seguir: a) Permitir pesquisa, visualização e impressão de todas as vagas disponíveis, com filtros por unidade/local, cargo e disciplina (para professores).</t>
  </si>
  <si>
    <t>4.136</t>
  </si>
  <si>
    <t>Demonstrar, em ambiente funcional e com execução em tempo real, a funcionalidade relacionada à organização de servidores ou ao controle de abonos, conforme descrito a seguir: b) Detalhar vagas existentes, ocupadas e disponíveis, com informações claras e organizadas.</t>
  </si>
  <si>
    <t>4.137</t>
  </si>
  <si>
    <t>Demonstrar, em ambiente funcional e com execução em tempo real, a funcionalidade relacionada à organização de servidores ou ao controle de abonos, conforme descrito a seguir: a) Proporcionar a criação e personalização de uma ampla gama de modelos de documentos, adaptando-os às necessidades específicas de cada situação.</t>
  </si>
  <si>
    <t>4.138</t>
  </si>
  <si>
    <t>Demonstrar, em ambiente funcional e com execução em tempo real, a funcionalidade relacionada à organização de servidores ou ao controle de abonos, conforme descrito a seguir: b) Gerenciar diversos modelos simultaneamente, com opções para nomear e renomear relatórios.</t>
  </si>
  <si>
    <t>4.139</t>
  </si>
  <si>
    <t>Demonstrar, em ambiente funcional e com execução em tempo real, a funcionalidade relacionada à organização de servidores ou ao controle de abonos, conforme descrito a seguir: Seleção de Modelos de Documentos Disponíveis: Oferecer a conveniência de selecionar quais modelos estarão disponíveis para os usuários, ajustando dinamicamente às necessidades das secretarias municipais.</t>
  </si>
  <si>
    <t>4.140</t>
  </si>
  <si>
    <t>Demonstrar, em ambiente funcional e com execução em tempo real, a funcionalidade relacionada à organização de servidores ou ao controle de abonos, conforme descrito a seguir: a) Permitir o controle e pré-configuração do período de estágio probatório conforme o regimento municipal.</t>
  </si>
  <si>
    <t>4.141</t>
  </si>
  <si>
    <t>Demonstrar, em ambiente funcional e com execução em tempo real, a funcionalidade relacionada à organização de servidores ou ao controle de abonos, conforme descrito a seguir: b) Deve notificar sobre os servidores que estão em período probatório.</t>
  </si>
  <si>
    <t>4.142</t>
  </si>
  <si>
    <t>Demonstrar, em ambiente funcional e com execução em tempo real, a funcionalidade relacionada à organização de servidores ou ao controle de abonos, conforme descrito a seguir: a) Automatizar e agilizar as atividades relacionadas à concessão de abonos, desde a solicitação até a aprovação e registro.</t>
  </si>
  <si>
    <t>4.143</t>
  </si>
  <si>
    <t>Demonstrar, em ambiente funcional e com execução em tempo real, a funcionalidade relacionada à organização de servidores ou ao controle de abonos, conforme descrito a seguir: b) Melhorar a precisão, transparência e eficiência do processo.</t>
  </si>
  <si>
    <t>4.144</t>
  </si>
  <si>
    <t>Demonstrar, em ambiente funcional e com execução em tempo real, a funcionalidade relacionada à organização de servidores ou ao controle de abonos, conforme descrito a seguir: a) Estabelecer diretrizes claras para a solicitação de abonos.</t>
  </si>
  <si>
    <t>4.145</t>
  </si>
  <si>
    <t>Demonstrar, em ambiente funcional e com execução em tempo real, a funcionalidade relacionada à organização de servidores ou ao controle de abonos, conforme descrito a seguir: b) Determinar a quantidade de abonos anuais permitidos por servidor.</t>
  </si>
  <si>
    <t>4.146</t>
  </si>
  <si>
    <t>Demonstrar, em ambiente funcional e com execução em tempo real, a funcionalidade relacionada à organização de servidores ou ao controle de abonos, conforme descrito a seguir: c) Definir antecedência necessária para solicitar abonos e dias úteis em torno de feriados para solicitação.</t>
  </si>
  <si>
    <t>4.147</t>
  </si>
  <si>
    <t>Demonstrar, em ambiente funcional e com execução em tempo real, a funcionalidade relacionada à organização de servidores ou ao controle de abonos, conforme descrito a seguir: a) Possibilitar a abertura de novas solicitações de abono.</t>
  </si>
  <si>
    <t>4.148</t>
  </si>
  <si>
    <t>Demonstrar, em ambiente funcional e com execução em tempo real, a funcionalidade relacionada à organização de servidores ou ao controle de abonos, conforme descrito a seguir: b) Direcionar a validação para todas as unidades ou locais vinculados ao servidor.</t>
  </si>
  <si>
    <t>4.149</t>
  </si>
  <si>
    <t>Demonstrar, em ambiente funcional e com execução em tempo real, a funcionalidade relacionada à organização de servidores ou ao controle de abonos, conforme descrito a seguir: c) Indicar uma unidade ou local padrão para servidores sem vínculo específico.</t>
  </si>
  <si>
    <t>4.150</t>
  </si>
  <si>
    <t>Demonstrar, em ambiente funcional e com execução em tempo real, a funcionalidade relacionada à organização de servidores ou ao controle de abonos, conforme descrito a seguir: a) Gerar registros de autorização de abono para cada unidade e local onde o servidor possui contratos ativos.</t>
  </si>
  <si>
    <t>4.151</t>
  </si>
  <si>
    <t>Demonstrar, em ambiente funcional e com execução em tempo real, a funcionalidade relacionada à organização de servidores ou ao controle de abonos, conforme descrito a seguir: b) Permitir que gestores aprovem ou recusem solicitações de abono.</t>
  </si>
  <si>
    <t>4.152</t>
  </si>
  <si>
    <t>Demonstrar, em ambiente funcional e com execução em tempo real, a funcionalidade relacionada à organização de servidores ou ao controle de abonos, conforme descrito a seguir: Solicitações de Abono Online: Capacitar usuários para realizar, cancelar e excluir solicitações de abono online.</t>
  </si>
  <si>
    <t>4.153</t>
  </si>
  <si>
    <t>Demonstrar, em ambiente funcional e com execução em tempo real, a funcionalidade relacionada à organização de servidores ou ao controle de abonos, conforme descrito a seguir: Impressão de Comprovantes de Solicitação: Oferecer a funcionalidade de imprimir uma segunda via do comprovante de solicitação.</t>
  </si>
  <si>
    <t>4.154</t>
  </si>
  <si>
    <t>Demonstrar, em ambiente funcional e com execução em tempo real, a funcionalidade relacionada à organização de servidores ou ao controle de abonos, conforme descrito a seguir: Consulta Online do Status da Solicitação: Permitir que o servidor consulte o status de sua solicitação de forma conveniente e online.</t>
  </si>
  <si>
    <t>4.155</t>
  </si>
  <si>
    <t>Demonstrar, em ambiente funcional e com execução em tempo real, a funcionalidade relacionada à organização de servidores ou ao controle de abonos, conforme descrito a seguir: Painel de Acesso para Gestores: Dispor de um painel específico para gestores acessarem e validarem as solicitações de abonos abertas pelos servidores.</t>
  </si>
  <si>
    <t>4.156</t>
  </si>
  <si>
    <t>Demonstrar, em ambiente funcional e com execução em tempo real, a funcionalidade relacionada à organização de servidores ou ao controle de abonos, conforme descrito a seguir: Filtragem por Unidade e Local de Lotação: Permitir que o usuário filtre as unidades e locais de lotação vinculados para verificar a situação e o período de solicitação do abono.</t>
  </si>
  <si>
    <t>4.157</t>
  </si>
  <si>
    <t>Demonstrar, em ambiente funcional e com execução em tempo real, a funcionalidade relacionada à organização de servidores ou ao controle de abonos, conforme descrito a seguir: a) Permitir visualizar solicitações de abono e verificar quais locais já autorizaram.</t>
  </si>
  <si>
    <t>4.158</t>
  </si>
  <si>
    <t>Demonstrar, em ambiente funcional e com execução em tempo real, a funcionalidade relacionada à organização de servidores ou ao controle de abonos, conforme descrito a seguir: b) Facilitar o deferimento ou indeferimento das solicitações, com obrigatoriedade de justificar o motivo do indeferimento.</t>
  </si>
  <si>
    <t>4.159</t>
  </si>
  <si>
    <t>Demonstrar, em ambiente funcional e com execução em tempo real, a funcionalidade relacionada à organização de servidores ou ao controle de abonos, conforme descrito a seguir: Registro de Autorização em Múltiplas Lotações: Caso o abono envolva múltiplas lotações, registrar a autorização em cada local, com detalhes da solicitação.</t>
  </si>
  <si>
    <t>4.160</t>
  </si>
  <si>
    <t>Demonstrar, em ambiente funcional e com execução em tempo real, a funcionalidade relacionada à organização de servidores ou ao controle de abonos, conforme descrito a seguir: Segurança no Registro de Autorização: Assegurar que um registro validado por um usuário não possa ser modificado por outro, mesmo dentro da mesma unidade/local.</t>
  </si>
  <si>
    <t>4.161</t>
  </si>
  <si>
    <t>Demonstrar, em ambiente funcional e com execução em tempo real, a funcionalidade relacionada à organização de servidores ou ao controle de abonos, conforme descrito a seguir: a) Listar todas as solicitações de abono em aberto para visão geral das atividades.</t>
  </si>
  <si>
    <t>4.162</t>
  </si>
  <si>
    <t>Demonstrar, em ambiente funcional e com execução em tempo real, a funcionalidade relacionada à organização de servidores ou ao controle de abonos, conforme descrito a seguir: b) Apresentar solicitações de abono deferidas ou indeferidas, com informações claras sobre os resultados.</t>
  </si>
  <si>
    <t>4.163</t>
  </si>
  <si>
    <t>Demonstrar, em ambiente funcional e com execução em tempo real, a funcionalidade relacionada à organização de servidores ou ao controle de abonos, conforme descrito a seguir: c) Disponibilizar uma lista de solicitações de abono canceladas.</t>
  </si>
  <si>
    <t>4.164</t>
  </si>
  <si>
    <t>Demonstrar, em ambiente funcional e com execução em tempo real, a funcionalidade relacionada à organização de servidores ou ao controle de abonos, conforme descrito a seguir: d) Registrar justificativas para solicitações não aprovadas, garantindo um registro completo.</t>
  </si>
  <si>
    <t>4.165</t>
  </si>
  <si>
    <t>Demonstrar, em ambiente funcional e com execução em tempo real, a funcionalidade relacionada à organização de servidores ou ao controle de abonos, conforme descrito a seguir: a) Oferecer um perfil gerencial para monitorar todas as solicitações de abono registradas.</t>
  </si>
  <si>
    <t>4.166</t>
  </si>
  <si>
    <t>Demonstrar, em ambiente funcional e com execução em tempo real, a funcionalidade relacionada à organização de servidores ou ao controle de abonos, conforme descrito a seguir: b) Apresentar detalhes das solicitações organizadas por unidade ou local.</t>
  </si>
  <si>
    <t>4.167</t>
  </si>
  <si>
    <t>Demonstrar, em ambiente funcional e com execução em tempo real, a funcionalidade relacionada à organização de servidores ou ao controle de abonos, conforme descrito a seguir: c) Analisar as solicitações agrupadas por requerente.</t>
  </si>
  <si>
    <t>4.168</t>
  </si>
  <si>
    <t>Demonstrar, em ambiente funcional e com execução em tempo real, a funcionalidade relacionada à organização de servidores ou ao controle de abonos, conforme descrito a seguir: d) Facilitar a análise das solicitações ao longo de diferentes períodos.</t>
  </si>
  <si>
    <t>5</t>
  </si>
  <si>
    <t>5.1</t>
  </si>
  <si>
    <t>Avaliação de Desempenho do Servidor</t>
  </si>
  <si>
    <t>Demonstrar, em ambiente funcional e com execução em tempo real, a funcionalidade relacionada ao processo de avaliação de desempenho do servidor, conforme descrito a seguir: O sistema de avaliação de desempenho deverá ser uma aplicação tecnológica com o propósito de simplificar e automatizar o processo de avaliação do desempenho dos servidores públicos. Essa ferramenta deverá possibilitar que gestores e avaliadores registrem e acompanhem de forma mais eficiente as informações pertinentes ao desempenho dos servidores, fornecendo recursos para análise e tomada de decisões embasadas.</t>
  </si>
  <si>
    <t>A comissão deverá solicitar a execução prática da funcionalidade no sistema, validando registros, fluxos avaliativos, critérios, resultados e relatórios apresentados.</t>
  </si>
  <si>
    <t>5.2</t>
  </si>
  <si>
    <t>Demonstrar, em ambiente funcional e com execução em tempo real, a funcionalidade relacionada ao processo de avaliação de desempenho do servidor, conforme descrito a seguir: Deverá realizar a gestão dos Servidores e possibilitar o cadastros dos dados pessoais dos servidores: CPF, Data de Nascimento, Nome Completo, Nome Social, Email, Gênero, Estado Civil, Filiações, Grau de Escolaridade, Cor/Raça, Necessidade Especial, Data de Falecimento, Nacionalidade e Naturalidade.</t>
  </si>
  <si>
    <t>5.3</t>
  </si>
  <si>
    <t>Demonstrar, em ambiente funcional e com execução em tempo real, a funcionalidade relacionada ao processo de avaliação de desempenho do servidor, conforme descrito a seguir: Deverá realizar o cadastro e a gestão de diversos números de telefones, com opção de identificá-los por tipo de telefone e de informar, para cada número, um campo de observação.</t>
  </si>
  <si>
    <t>5.4</t>
  </si>
  <si>
    <t>Demonstrar, em ambiente funcional e com execução em tempo real, a funcionalidade relacionada ao processo de avaliação de desempenho do servidor, conforme descrito a seguir: Deverá realizar o cadastro e a gestão dos Documentos do Servidor.</t>
  </si>
  <si>
    <t>5.5</t>
  </si>
  <si>
    <t>Demonstrar, em ambiente funcional e com execução em tempo real, a funcionalidade relacionada ao processo de avaliação de desempenho do servidor, conforme descrito a seguir: Deverá possibilitar inserir o número de registro da Carteira de Identidade, a data de emissão, o órgão e o estado emissor.</t>
  </si>
  <si>
    <t>5.6</t>
  </si>
  <si>
    <t>Demonstrar, em ambiente funcional e com execução em tempo real, a funcionalidade relacionada ao processo de avaliação de desempenho do servidor, conforme descrito a seguir: Deverá realizar o cadastro e a gestão de endereços com endereço completo com busca de CEP automático e zona urbana ou rural.</t>
  </si>
  <si>
    <t>5.7</t>
  </si>
  <si>
    <t>Demonstrar, em ambiente funcional e com execução em tempo real, a funcionalidade relacionada ao processo de avaliação de desempenho do servidor, conforme descrito a seguir: Deverá realizar o cadastro e a gestão dos Dados Complementares: Habilitação, Carteira de Trabalho, Título de Eleitor, PIS/PASEP, Residente ou não no município com todos os dados de endereço, certificado de reservista, campo de observações, campo para foto (imagem).</t>
  </si>
  <si>
    <t>5.8</t>
  </si>
  <si>
    <t>Demonstrar, em ambiente funcional e com execução em tempo real, a funcionalidade relacionada ao processo de avaliação de desempenho do servidor, conforme descrito a seguir: Deverá realizar o cadastro e a gestão das competências do Servidor: Listar as competências relevantes para o desempenho no cargo, como habilidades técnicas, comportamentais e conhecimentos específicos. Essas competências servirão como base para a avaliação.</t>
  </si>
  <si>
    <t>5.9</t>
  </si>
  <si>
    <t>Demonstrar, em ambiente funcional e com execução em tempo real, a funcionalidade relacionada ao processo de avaliação de desempenho do servidor, conforme descrito a seguir: Deverá realizar o cadastro e gerenciar a movimentação da avaliação: Estabelecer de uma escala de classificação para cada competência ou indicador, permitindo a atribuição de notas ou níveis de desempenho. Essa escala deverá ser numérica, como de 1 a 5, ou utilizar outros critérios específicos.</t>
  </si>
  <si>
    <t>5.10</t>
  </si>
  <si>
    <t>Demonstrar, em ambiente funcional e com execução em tempo real, a funcionalidade relacionada ao processo de avaliação de desempenho do servidor, conforme descrito a seguir: O gestor deverá possuir a capacidade de criar, editar e excluir avaliações personalizadas no sistema de gestão de desempenho, levando em conta o perfil do servidor e os cargos desejados.</t>
  </si>
  <si>
    <t>5.11</t>
  </si>
  <si>
    <t>Demonstrar, em ambiente funcional e com execução em tempo real, a funcionalidade relacionada ao processo de avaliação de desempenho do servidor, conforme descrito a seguir: Ao cadastrar uma avaliação, deverá ser possível definir a data de abertura e o prazo para sua realização pelo servidor. O sistema também fornecerá informações sobre quais servidores não completaram suas respectivas avaliações associadas.</t>
  </si>
  <si>
    <t>5.12</t>
  </si>
  <si>
    <t>Demonstrar, em ambiente funcional e com execução em tempo real, a funcionalidade relacionada ao processo de avaliação de desempenho do servidor, conforme descrito a seguir: Deverá realizar o cadastro e a gestão dos pesos ou importância relativa: Atribuição de pesos ou importância relativa às competências e indicadores de desempenho.</t>
  </si>
  <si>
    <t>5.13</t>
  </si>
  <si>
    <t>Demonstrar, em ambiente funcional e com execução em tempo real, a funcionalidade relacionada ao processo de avaliação de desempenho do servidor, conforme descrito a seguir: Deverá realizar o cadastro e a gestão dos planos de desenvolvimento: Registro de ações de desenvolvimento ou treinamentos sugeridos para cada funcionário, com base nos resultados da avaliação de desempenho.</t>
  </si>
  <si>
    <t>5.14</t>
  </si>
  <si>
    <t>Demonstrar, em ambiente funcional e com execução em tempo real, a funcionalidade relacionada ao processo de avaliação de desempenho do servidor, conforme descrito a seguir: Deverá cadastrar e gerir as avaliações: Identificar os responsáveis por conduzir as avaliações de desempenho, que poderão ser os gestores diretos, equipes de recursos humanos ou pares de trabalho. Registrar os avaliadores correspondentes a cada servidor avaliado.</t>
  </si>
  <si>
    <t>5.15</t>
  </si>
  <si>
    <t>Demonstrar, em ambiente funcional e com execução em tempo real, a funcionalidade relacionada ao processo de avaliação de desempenho do servidor, conforme descrito a seguir: Deverá realizar o cadastro e a gestão dos membros da comissão de avaliação de desempenho, com campos respectivos para assinatura nos relatórios avaliativos.</t>
  </si>
  <si>
    <t>5.16</t>
  </si>
  <si>
    <t>Demonstrar, em ambiente funcional e com execução em tempo real, a funcionalidade relacionada ao processo de avaliação de desempenho do servidor, conforme descrito a seguir: Deverá realizar o cadastro e a gestão do histórico de avaliações: Armazenamento dos resultados de avaliações anteriores, permitir o acompanhamento do progresso e das mudanças de desempenho ao longo do tempo. Fornecer uma visão histórica do desenvolvimento dos funcionários.</t>
  </si>
  <si>
    <t>5.17</t>
  </si>
  <si>
    <t>Demonstrar, em ambiente funcional e com execução em tempo real, a funcionalidade relacionada ao processo de avaliação de desempenho do servidor, conforme descrito a seguir: Deverá realizar o cadastro e a gestão dos feedbacks e comentários: Registro de feedbacks e comentários durante o processo de avaliação de desempenho. Isso possibilitará uma comunicação efetiva entre avaliadores e avaliados, fornecendo informações detalhadas sobre pontos fortes, áreas de melhoria e reconhecimento de conquistas.</t>
  </si>
  <si>
    <t>5.18</t>
  </si>
  <si>
    <t>Demonstrar, em ambiente funcional e com execução em tempo real, a funcionalidade relacionada ao processo de avaliação de desempenho do servidor, conforme descrito a seguir: Deverá realizar o cadastro e a gestão dos benchmarks ou referências: Inclusão de referências ou padrões de desempenho que servirão como parâmetros de comparação. Isso permitirá avaliar o desempenho dos funcionários em relação a um grupo de referência, como a média da equipe.</t>
  </si>
  <si>
    <t>5.19</t>
  </si>
  <si>
    <t>Demonstrar, em ambiente funcional e com execução em tempo real, a funcionalidade relacionada ao processo de avaliação de desempenho do servidor, conforme descrito a seguir: Deverá realizar o cadastro e a gestão dos planos de ação: Registro dos planos de ação ou intervenções propostas para melhorar o desempenho dos funcionários com base nos resultados das avaliações. Esses planos devem poder incluir treinamentos, coaching, mentoring ou outras atividades de desenvolvimento.</t>
  </si>
  <si>
    <t>5.20</t>
  </si>
  <si>
    <t>Demonstrar, em ambiente funcional e com execução em tempo real, a funcionalidade relacionada ao processo de avaliação de desempenho do servidor, conforme descrito a seguir: Deverá possibilitar o cadastro e a gestão das autoavaliações possibilitando aos servidores realizarem uma autoavaliação, na qual eles refletem sobre seu próprio desempenho e competências.</t>
  </si>
  <si>
    <t>5.21</t>
  </si>
  <si>
    <t>Demonstrar, em ambiente funcional e com execução em tempo real, a funcionalidade relacionada ao processo de avaliação de desempenho do servidor, conforme descrito a seguir: Deverá realizar o cadastro e a gestão dos planos de sucessão: Identificação de potenciais sucessores e talentos dentro da organização.</t>
  </si>
  <si>
    <t>5.22</t>
  </si>
  <si>
    <t>Demonstrar, em ambiente funcional e com execução em tempo real, a funcionalidade relacionada ao processo de avaliação de desempenho do servidor, conforme descrito a seguir: Deverá realizar o cadastro e a gestão do histórico de treinamentos: Registro das capacitações e treinamentos realizados pelos funcionários.</t>
  </si>
  <si>
    <t>5.23</t>
  </si>
  <si>
    <t>Demonstrar, em ambiente funcional e com execução em tempo real, a funcionalidade relacionada ao processo de avaliação de desempenho do servidor, conforme descrito a seguir: Deverá permitir aos servidores que tenham acesso aos históricos de todos os formulários respondidos por eles ao longo do tempo.</t>
  </si>
  <si>
    <t>5.24</t>
  </si>
  <si>
    <t>Demonstrar, em ambiente funcional e com execução em tempo real, a funcionalidade relacionada ao processo de avaliação de desempenho do servidor, conforme descrito a seguir: Realizar o cadastro e gerenciar a movimentação dos indicadores de desempenho: Definição dos indicadores-chave de desempenho relacionados a cada competência com a medição do progresso e do alcance dos objetivos de desempenho.</t>
  </si>
  <si>
    <t>5.25</t>
  </si>
  <si>
    <t>Demonstrar, em ambiente funcional e com execução em tempo real, a funcionalidade relacionada ao processo de avaliação de desempenho do servidor, conforme descrito a seguir: a) Conhecimento técnico: Avaliar o domínio e a aplicação de conhecimentos específicos relacionados ao trabalho realizado pelo colaborador.</t>
  </si>
  <si>
    <t>5.26</t>
  </si>
  <si>
    <t>Demonstrar, em ambiente funcional e com execução em tempo real, a funcionalidade relacionada ao processo de avaliação de desempenho do servidor, conforme descrito a seguir: b) Habilidades interpessoais: Medir a capacidade do servidor de se comunicar efetivamente, trabalhar em equipe, resolver conflitos e estabelecer relacionamentos profissionais.</t>
  </si>
  <si>
    <t>5.27</t>
  </si>
  <si>
    <t>Demonstrar, em ambiente funcional e com execução em tempo real, a funcionalidade relacionada ao processo de avaliação de desempenho do servidor, conforme descrito a seguir: c) Liderança: Avaliar a capacidade de liderar, influenciar, motivar e orientar equipes de trabalho, demonstrando habilidades de gestão.</t>
  </si>
  <si>
    <t>5.28</t>
  </si>
  <si>
    <t>Demonstrar, em ambiente funcional e com execução em tempo real, a funcionalidade relacionada ao processo de avaliação de desempenho do servidor, conforme descrito a seguir: d) Orientação para resultados: Medir a eficácia do colaborador na consecução de metas e objetivos, bem como a capacidade de focar em resultados e superar desafios.</t>
  </si>
  <si>
    <t>5.29</t>
  </si>
  <si>
    <t>Demonstrar, em ambiente funcional e com execução em tempo real, a funcionalidade relacionada ao processo de avaliação de desempenho do servidor, conforme descrito a seguir: e) Inovação e criatividade: Avaliar a capacidade do colaborador de gerar novas ideias, soluções criativas e abordagens inovadoras para os problemas.</t>
  </si>
  <si>
    <t>5.30</t>
  </si>
  <si>
    <t>Demonstrar, em ambiente funcional e com execução em tempo real, a funcionalidade relacionada ao processo de avaliação de desempenho do servidor, conforme descrito a seguir: a) Resolução de problemas: Medir a capacidade do colaborador de identificar, analisar e resolver problemas de forma eficaz e proativa.</t>
  </si>
  <si>
    <t>5.31</t>
  </si>
  <si>
    <t>Demonstrar, em ambiente funcional e com execução em tempo real, a funcionalidade relacionada ao processo de avaliação de desempenho do servidor, conforme descrito a seguir: b) Adaptabilidade: Avaliar a capacidade do colaborador de se adaptar a mudanças, lidar com situações ambíguas e aprender rapidamente novas habilidades e conceitos.</t>
  </si>
  <si>
    <t>5.32</t>
  </si>
  <si>
    <t>Demonstrar, em ambiente funcional e com execução em tempo real, a funcionalidade relacionada ao processo de avaliação de desempenho do servidor, conforme descrito a seguir: c) Orientação para os munícipes: Medir a habilidade do servidor de entender e atender às necessidades dos munícipes, fornecendo um serviço de qualidade e mantendo um bom relacionamento.</t>
  </si>
  <si>
    <t>5.33</t>
  </si>
  <si>
    <t>Demonstrar, em ambiente funcional e com execução em tempo real, a funcionalidade relacionada ao processo de avaliação de desempenho do servidor, conforme descrito a seguir: d) Ética profissional: Avaliar o compromisso do servidor com a ética e a integridade profissional, incluindo comportamentos como honestidade, confidencialidade e responsabilidade.</t>
  </si>
  <si>
    <t>5.34</t>
  </si>
  <si>
    <t>Demonstrar, em ambiente funcional e com execução em tempo real, a funcionalidade relacionada ao processo de avaliação de desempenho do servidor, conforme descrito a seguir: e) Autogerenciamento: Medir a capacidade do servidor de se organizar, gerenciar seu tempo e prioridades, demonstrando autonomia e autorresponsabilidade.</t>
  </si>
  <si>
    <t>5.35</t>
  </si>
  <si>
    <t>Demonstrar, em ambiente funcional e com execução em tempo real, a funcionalidade relacionada ao processo de avaliação de desempenho do servidor, conforme descrito a seguir: O servidor poderá responder às avaliações de desempenho da gestão pública de forma online, utilizando um portal WEB com login e senha individuais, seguindo as regras estabelecidas no módulo de gerenciamento incluído neste termo. Além disso, será possível acompanhar todo o progresso e as etapas do processo.</t>
  </si>
  <si>
    <t>5.36</t>
  </si>
  <si>
    <t>Demonstrar, em ambiente funcional e com execução em tempo real, a funcionalidade relacionada ao processo de avaliação de desempenho do servidor, conforme descrito a seguir: O sistema deverá permitir a geração de convites por meio de links enviados por e-mail aos servidores para que possam responder às avaliações. Deverá ser possível acompanhar o número de convites gerados, quantos foram respondidos e quantos ainda estão pendentes. Caso a avaliação seja cancelada, permitir cancelar os links enviados, garantindo que o servidor não possa realizar a avaliação.</t>
  </si>
  <si>
    <t>5.37</t>
  </si>
  <si>
    <t>Demonstrar, em ambiente funcional e com execução em tempo real, a funcionalidade relacionada ao processo de avaliação de desempenho do servidor, conforme descrito a seguir: Durante a elaboração da avaliação a ser respondida pelo servidor, deverá ser possível organizar e reorganizar as questões, mesmo após a conclusão da criação, desde que não tenham sido respondidas ainda. Além disso, o sistema deverá permitir indicar quais questões serão obrigatórias ou opcionais no processo de elaboração.</t>
  </si>
  <si>
    <t>5.38</t>
  </si>
  <si>
    <t>Demonstrar, em ambiente funcional e com execução em tempo real, a funcionalidade relacionada ao processo de avaliação de desempenho do servidor, conforme descrito a seguir: O servidor terá a possibilidade de concordar ou discordar do relatório avaliativo emitido nos casos de avaliações de desempenho que são conduzidas e acompanhadas pelo gestor imediato.</t>
  </si>
  <si>
    <t>5.39</t>
  </si>
  <si>
    <t>Demonstrar, em ambiente funcional e com execução em tempo real, a funcionalidade relacionada ao processo de avaliação de desempenho do servidor, conforme descrito a seguir: O relatório sintético apresentará as avaliações tabuladas por questões. Para as questões objetivas, serão exibidos o total respondido e os percentuais para cada opção. Para as questões descritivas, serão listadas as respostas para avaliação individual.</t>
  </si>
  <si>
    <t>5.40</t>
  </si>
  <si>
    <t>Demonstrar, em ambiente funcional e com execução em tempo real, a funcionalidade relacionada ao processo de avaliação de desempenho do servidor, conforme descrito a seguir: No relatório analítico, serão listadas as questões respondidas por cada servidor na avaliação.</t>
  </si>
  <si>
    <t>5.41</t>
  </si>
  <si>
    <t>Demonstrar, em ambiente funcional e com execução em tempo real, a funcionalidade relacionada ao processo de avaliação de desempenho do servidor, conforme descrito a seguir: Um painel permitirá visualizar as questões respondidas por cada servidor na avaliação, incluindo detalhes como respostas específicas, pontuações individuais e critérios de avaliação. Isso fornecerá uma visão abrangente do desempenho individual de cada servidor, facilitando a análise de pontos fortes e áreas de melhoria.</t>
  </si>
  <si>
    <t>6</t>
  </si>
  <si>
    <t>6.1</t>
  </si>
  <si>
    <t>Progressão Funcional do Servidor</t>
  </si>
  <si>
    <t>Demonstrar, em ambiente funcional e com execução em tempo real, a funcionalidade relacionada ao processo de progressão funcional do servidor, conforme descrito a seguir: O sistema deverá contemplar funcionalidades voltadas à gestão da progressão funcional dos servidores públicos, com vistas a aprimorar a administração de recursos humanos no âmbito da Administração Pública.</t>
  </si>
  <si>
    <t>A comissão deverá solicitar a execução prática da funcionalidade no sistema, validando regras de progressão, critérios legais, registros, histórico funcional e resultados apresentados.</t>
  </si>
  <si>
    <t>6.2</t>
  </si>
  <si>
    <t>Demonstrar, em ambiente funcional e com execução em tempo real, a funcionalidade relacionada ao processo de progressão funcional do servidor, conforme descrito a seguir: a) Gestão de progressão funcional deverá promover a transparência nos critérios e processos de progressão funcional.</t>
  </si>
  <si>
    <t>6.3</t>
  </si>
  <si>
    <t>Demonstrar, em ambiente funcional e com execução em tempo real, a funcionalidade relacionada ao processo de progressão funcional do servidor, conforme descrito a seguir: b) Gestão de progressão funcional deverá assegurar a equidade na concessão das progressões.</t>
  </si>
  <si>
    <t>6.4</t>
  </si>
  <si>
    <t>Demonstrar, em ambiente funcional e com execução em tempo real, a funcionalidade relacionada ao processo de progressão funcional do servidor, conforme descrito a seguir: c) Gestão de progressão funcional deverá facilitar o desenvolvimento profissional e a valorização dos servidores.</t>
  </si>
  <si>
    <t>6.5</t>
  </si>
  <si>
    <t>Demonstrar, em ambiente funcional e com execução em tempo real, a funcionalidade relacionada ao processo de progressão funcional do servidor, conforme descrito a seguir: d) Gestão de progressão funcional deverá agilizar os trâmites administrativos relacionados às progressões.</t>
  </si>
  <si>
    <t>6.6</t>
  </si>
  <si>
    <t>Demonstrar, em ambiente funcional e com execução em tempo real, a funcionalidade relacionada ao processo de progressão funcional do servidor, conforme descrito a seguir: e) Gestão de progressão funcional deverá garantir a conformidade legal e normativa nos procedimentos.</t>
  </si>
  <si>
    <t>6.7</t>
  </si>
  <si>
    <t>Demonstrar, em ambiente funcional e com execução em tempo real, a funcionalidade relacionada ao processo de progressão funcional do servidor, conforme descrito a seguir: f) Gestão de progressão funcional deverá otimizar as decisões estratégicas de gestão de pessoas.</t>
  </si>
  <si>
    <t>6.8</t>
  </si>
  <si>
    <t>Demonstrar, em ambiente funcional e com execução em tempo real, a funcionalidade relacionada ao processo de progressão funcional do servidor, conforme descrito a seguir: g) Gestão de progressão funcional deverá  contribuir para um ambiente de trabalho mais eficiente e motivador.</t>
  </si>
  <si>
    <t>6.9</t>
  </si>
  <si>
    <t>Demonstrar, em ambiente funcional e com execução em tempo real, a funcionalidade relacionada ao processo de progressão funcional do servidor, conforme descrito a seguir: h) Gestão de progressão funcional deverá fornecer suporte à definição e ao acompanhamento das trajetórias profissionais dos servidores públicos.</t>
  </si>
  <si>
    <t>6.10</t>
  </si>
  <si>
    <t>Demonstrar, em ambiente funcional e com execução em tempo real, a funcionalidade relacionada ao processo de progressão funcional do servidor, conforme descrito a seguir: O sistema deverá permitir o cadastro, parametrização e gerenciamento de regras específicas de progressão funcional, garantindo a correta aplicação das normas vigentes e a eficiência do processo.</t>
  </si>
  <si>
    <t>6.11</t>
  </si>
  <si>
    <t>Demonstrar, em ambiente funcional e com execução em tempo real, a funcionalidade relacionada ao processo de progressão funcional do servidor, conforme descrito a seguir: As regras de progressão deverão ser configuráveis conforme critérios estabelecidos em legislações e regulamentos locais, incluindo tempo de serviço, avaliações de desempenho, capacitações, cursos e demais critérios definidos pela Administração Pública.</t>
  </si>
  <si>
    <t>6.12</t>
  </si>
  <si>
    <t>Demonstrar, em ambiente funcional e com execução em tempo real, a funcionalidade relacionada ao processo de progressão funcional do servidor, conforme descrito a seguir: O sistema deverá dispor de relatórios gerenciais e operacionais que possibilitem o acompanhamento do processo e a geração de registros e históricos individuais por servidor.</t>
  </si>
  <si>
    <t>6.13</t>
  </si>
  <si>
    <t>Demonstrar, em ambiente funcional e com execução em tempo real, a funcionalidade relacionada ao processo de progressão funcional do servidor, conforme descrito a seguir: Todas as funcionalidades deverão estar integradas às demais ferramentas do módulo de Desenvolvimento de Pessoas, garantindo a interoperabilidade e a consistência das informações em todo o sistema.</t>
  </si>
  <si>
    <t>6.14</t>
  </si>
  <si>
    <t>Demonstrar, em ambiente funcional e com execução em tempo real, a funcionalidade relacionada ao processo de progressão funcional do servidor, conforme descrito a seguir: O sistema deverá permitir o cadastro e gerenciamento completo das etapas que compõem o processo de progressão funcional, com funcionalidades para inserção e cadastro das etapas, definição de datas, critérios de pontuação e desempate, registro de inscrições e vinculação de grupos ocupacionais e cargos.</t>
  </si>
  <si>
    <t>6.15</t>
  </si>
  <si>
    <t>Demonstrar, em ambiente funcional e com execução em tempo real, a funcionalidade relacionada ao processo de progressão funcional do servidor, conforme descrito a seguir: Deverá permitir a consulta das inscrições dos servidores com filtros por nome, função/cargo e CPF, bem como o controle das progressões funcionais, registrando histórico completo, evolução na carreira e identificação detalhada dos servidores.</t>
  </si>
  <si>
    <t>6.16</t>
  </si>
  <si>
    <t>Demonstrar, em ambiente funcional e com execução em tempo real, a funcionalidade relacionada ao processo de progressão funcional do servidor, conforme descrito a seguir: O sistema deverá permitir o cadastro de data-base para cálculo de tempo de serviço, critérios de desempate, composição de pontuação e utilização na apuração do resultado final.</t>
  </si>
  <si>
    <t>6.17</t>
  </si>
  <si>
    <t>Demonstrar, em ambiente funcional e com execução em tempo real, a funcionalidade relacionada ao processo de progressão funcional do servidor, conforme descrito a seguir: Deverá também possibilitar o gerenciamento dos períodos probatório e de estabilidade, controlando tempo mínimo, status de deferimento e exclusão de contagens indeferidas, mantendo o histórico visível.</t>
  </si>
  <si>
    <t>6.18</t>
  </si>
  <si>
    <t>Demonstrar, em ambiente funcional e com execução em tempo real, a funcionalidade relacionada ao processo de progressão funcional do servidor, conforme descrito a seguir: O sistema deverá controlar a participação de servidores cedidos, permutados ou em licença sem vencimento, assegurando a continuidade do processo apenas para os casos deferidos.</t>
  </si>
  <si>
    <t>6.19</t>
  </si>
  <si>
    <t>Demonstrar, em ambiente funcional e com execução em tempo real, a funcionalidade relacionada ao processo de progressão funcional do servidor, conforme descrito a seguir: Deverá ainda permitir o registro e controle de infrações disciplinares, com tipos, pesos, períodos e status, além da consolidação das ocorrências por servidor.</t>
  </si>
  <si>
    <t>6.20</t>
  </si>
  <si>
    <t>Demonstrar, em ambiente funcional e com execução em tempo real, a funcionalidade relacionada ao processo de progressão funcional do servidor, conforme descrito a seguir: O software deverá gerenciar integralmente as capacitações, cursos e eventos em que os servidores participaram ao longo do tempo, incluindo o registro de escolaridades, armazenamento de certificados e diplomas, vinculação da documentação aos períodos de progressão e controle para evitar o reaproveitamento de documentos.</t>
  </si>
  <si>
    <t>6.21</t>
  </si>
  <si>
    <t>Demonstrar, em ambiente funcional e com execução em tempo real, a funcionalidade relacionada ao processo de progressão funcional do servidor, conforme descrito a seguir: Deverá permitir a classificação dos documentos como deferidos ou indeferidos conforme compatibilidade com o cargo e utilizar essas informações como critério de pontuação no processo.</t>
  </si>
  <si>
    <t>6.22</t>
  </si>
  <si>
    <t>Demonstrar, em ambiente funcional e com execução em tempo real, a funcionalidade relacionada ao processo de progressão funcional do servidor, conforme descrito a seguir: Gestão de Capacitações, Documentações e Escolaridade.</t>
  </si>
  <si>
    <t>6.23</t>
  </si>
  <si>
    <t>Demonstrar, em ambiente funcional e com execução em tempo real, a funcionalidade relacionada ao processo de progressão funcional do servidor, conforme descrito a seguir: a) O sistema deverá contemplar funcionalidade específica para o cadastro e gerenciamento da avaliação funcional, abrangendo competências institucionais e específicas, registro de pontuação, definição de índices mínimos para classificação, integração com o sistema de avaliação de desempenho anual e vinculação dos registros ao cadastro individual.</t>
  </si>
  <si>
    <t>6.24</t>
  </si>
  <si>
    <t>Demonstrar, em ambiente funcional e com execução em tempo real, a funcionalidade relacionada ao processo de progressão funcional do servidor, conforme descrito a seguir: b) As informações deverão ser utilizadas como pontuação no processo de progressão funcional, de acordo com os critérios definidos.</t>
  </si>
  <si>
    <t>6.25</t>
  </si>
  <si>
    <t>Demonstrar, em ambiente funcional e com execução em tempo real, a funcionalidade relacionada ao processo de progressão funcional do servidor, conforme descrito a seguir: a) O software deverá realizar o controle completo da assiduidade dos servidores, incluindo o registro de faltas, armazenamento de atestados e justificativas, geração de totais e parciais, classificação automática conforme critérios definidos e registro das informações no histórico funcional.</t>
  </si>
  <si>
    <t>6.26</t>
  </si>
  <si>
    <t>Demonstrar, em ambiente funcional e com execução em tempo real, a funcionalidade relacionada ao processo de progressão funcional do servidor, conforme descrito a seguir: b) A assiduidade deverá ser utilizada como critério eliminatório e de pontuação no processo de progressão.</t>
  </si>
  <si>
    <t>6.27</t>
  </si>
  <si>
    <t>Demonstrar, em ambiente funcional e com execução em tempo real, a funcionalidade relacionada ao processo de progressão funcional do servidor, conforme descrito a seguir: Regras de Progressão Funcional: O sistema deverá permitir a configuração de regras específicas de progressão por carreira ou cargo, considerando o tempo mínimo de serviço, capacitações exigidas, avaliações de desempenho e assiduidade, permitindo a parametrização de regras distintas por período e aplicação automatizada durante o processo.</t>
  </si>
  <si>
    <t>6.28</t>
  </si>
  <si>
    <t>Demonstrar, em ambiente funcional e com execução em tempo real, a funcionalidade relacionada ao processo de progressão funcional do servidor, conforme descrito a seguir: a) O sistema deverá gerar automaticamente o resultado final do processo de progressão funcional, apresentando status, pontuação e posição dos servidores no ranqueamento.</t>
  </si>
  <si>
    <t>6.29</t>
  </si>
  <si>
    <t>Demonstrar, em ambiente funcional e com execução em tempo real, a funcionalidade relacionada ao processo de progressão funcional do servidor, conforme descrito a seguir: b) Deverá realizar o cálculo automático de ranqueamento com base nas regras parametrizadas e nos dados cadastrados, além de calcular o impacto financeiro da progressão e atualizar o grau, nível e histórico salarial.</t>
  </si>
  <si>
    <t>6.30</t>
  </si>
  <si>
    <t>Demonstrar, em ambiente funcional e com execução em tempo real, a funcionalidade relacionada ao processo de progressão funcional do servidor, conforme descrito a seguir: a) O sistema deverá enviar notificações automáticas aos servidores sobre prazos, entrega de documentos e atualizações do processo.</t>
  </si>
  <si>
    <t>6.31</t>
  </si>
  <si>
    <t>Demonstrar, em ambiente funcional e com execução em tempo real, a funcionalidade relacionada ao processo de progressão funcional do servidor, conforme descrito a seguir: b) Deverá gerar relatórios detalhados e análises estatísticas, incluindo tempo médio de progressão, distribuição por nível e exportação dos dados em formato Excel.</t>
  </si>
  <si>
    <t>6.32</t>
  </si>
  <si>
    <t>Demonstrar, em ambiente funcional e com execução em tempo real, a funcionalidade relacionada ao processo de progressão funcional do servidor, conforme descrito a seguir: c) O sistema deverá permitir a emissão de relatório individual consolidado com dados cadastrais, pontuação e histórico funcional.</t>
  </si>
  <si>
    <t>6.33</t>
  </si>
  <si>
    <t>Demonstrar, em ambiente funcional e com execução em tempo real, a funcionalidade relacionada ao processo de progressão funcional do servidor, conforme descrito a seguir: Deverá também disponibilizar funcionalidade de inscrição online para que os servidores participem do processo mediante critérios definidos e envio de documentos.</t>
  </si>
  <si>
    <t>6.34</t>
  </si>
  <si>
    <t>Demonstrar, em ambiente funcional e com execução em tempo real, a funcionalidade relacionada ao processo de progressão funcional do servidor, conforme descrito a seguir: Sistema deverá dispor de área específica de consulta, permitindo o acompanhamento de todas as etapas do processo de progressão e a visualização do resultado final.</t>
  </si>
  <si>
    <t>7</t>
  </si>
  <si>
    <t>7.1</t>
  </si>
  <si>
    <t>Processo de Seleção</t>
  </si>
  <si>
    <t>Demonstrar, em ambiente funcional e com execução em tempo real, a funcionalidade relacionada ao processo de seleção, conforme descrito a seguir: a) Simplificar e automatizar o recrutamento para vagas temporárias.</t>
  </si>
  <si>
    <t>A comissão deverá solicitar a execução prática da funcionalidade no sistema, validando etapas do processo seletivo, critérios de seleção, registros, controles e resultados apresentados.</t>
  </si>
  <si>
    <t>7.2</t>
  </si>
  <si>
    <t>Demonstrar, em ambiente funcional e com execução em tempo real, a funcionalidade relacionada ao processo de seleção, conforme descrito a seguir: b) Gerenciar etapas desde a inscrição até a designação dos selecionados.</t>
  </si>
  <si>
    <t>7.3</t>
  </si>
  <si>
    <t>Demonstrar, em ambiente funcional e com execução em tempo real, a funcionalidade relacionada ao processo de seleção, conforme descrito a seguir: c) Facilitar a organização, análise e tomada de decisões durante a contratação.</t>
  </si>
  <si>
    <t>7.4</t>
  </si>
  <si>
    <t>Demonstrar, em ambiente funcional e com execução em tempo real, a funcionalidade relacionada ao processo de seleção, conforme descrito a seguir: a) Cadastrar vários processos seletivos simultâneos com informações essenciais (nome, número do edital, datas).</t>
  </si>
  <si>
    <t>7.5</t>
  </si>
  <si>
    <t>Demonstrar, em ambiente funcional e com execução em tempo real, a funcionalidade relacionada ao processo de seleção, conforme descrito a seguir: b) Controlar a quantidade de vagas e limitar inscrições por candidato em cada processo.</t>
  </si>
  <si>
    <t>7.6</t>
  </si>
  <si>
    <t>Demonstrar, em ambiente funcional e com execução em tempo real, a funcionalidade relacionada ao processo de seleção, conforme descrito a seguir: a) Conduzir vários processos simultaneamente, cada um com características únicas.</t>
  </si>
  <si>
    <t>7.7</t>
  </si>
  <si>
    <t>Demonstrar, em ambiente funcional e com execução em tempo real, a funcionalidade relacionada ao processo de seleção, conforme descrito a seguir: b) Estabelecer limites de inscrições por candidato em cada processo.</t>
  </si>
  <si>
    <t>7.8</t>
  </si>
  <si>
    <t>Demonstrar, em ambiente funcional e com execução em tempo real, a funcionalidade relacionada ao processo de seleção, conforme descrito a seguir: Mensagens Informativas Personalizadas: Incluir mensagens na tela de inscrição com orientações e solicitação de confirmação de leitura dos termos.</t>
  </si>
  <si>
    <t>7.9</t>
  </si>
  <si>
    <t>Demonstrar, em ambiente funcional e com execução em tempo real, a funcionalidade relacionada ao processo de seleção, conforme descrito a seguir: a) Parametrizar a validação antes do ranqueamento.</t>
  </si>
  <si>
    <t>7.10</t>
  </si>
  <si>
    <t>Demonstrar, em ambiente funcional e com execução em tempo real, a funcionalidade relacionada ao processo de seleção, conforme descrito a seguir: b) Configurar critérios para validar inscrições (documentos obrigatórios, preenchimento de formulários).</t>
  </si>
  <si>
    <t>7.11</t>
  </si>
  <si>
    <t>Demonstrar, em ambiente funcional e com execução em tempo real, a funcionalidade relacionada ao processo de seleção, conforme descrito a seguir: a) Incluir informações e instruções personalizadas no comprovante de inscrição.</t>
  </si>
  <si>
    <t>7.12</t>
  </si>
  <si>
    <t>Demonstrar, em ambiente funcional e com execução em tempo real, a funcionalidade relacionada ao processo de seleção, conforme descrito a seguir: b) Fornecer detalhes relevantes para o processo seletivo.</t>
  </si>
  <si>
    <t>7.13</t>
  </si>
  <si>
    <t>Demonstrar, em ambiente funcional e com execução em tempo real, a funcionalidade relacionada ao processo de seleção, conforme descrito a seguir: Informações Completas no Comprovante de Inscrição: Incluir todos os dados do candidato (dados pessoais, chave de protocolo, informações de contato).</t>
  </si>
  <si>
    <t>7.14</t>
  </si>
  <si>
    <t>Demonstrar, em ambiente funcional e com execução em tempo real, a funcionalidade relacionada ao processo de seleção, conforme descrito a seguir: a) Apresentar detalhes da pontuação, tempo de serviço e pontuação geral.</t>
  </si>
  <si>
    <t>7.15</t>
  </si>
  <si>
    <t>Demonstrar, em ambiente funcional e com execução em tempo real, a funcionalidade relacionada ao processo de seleção, conforme descrito a seguir: b) Oferecer opção de impressão dos resultados.</t>
  </si>
  <si>
    <t>7.16</t>
  </si>
  <si>
    <t>Demonstrar, em ambiente funcional e com execução em tempo real, a funcionalidade relacionada ao processo de seleção, conforme descrito a seguir: Recursos para Solicitação de Revisão: Habilitar recursos para contestações com datas definidas para submissão.</t>
  </si>
  <si>
    <t>7.17</t>
  </si>
  <si>
    <t>Demonstrar, em ambiente funcional e com execução em tempo real, a funcionalidade relacionada ao processo de seleção, conforme descrito a seguir: a) Incluir critérios baseados em data de nascimento e tempo de serviço.</t>
  </si>
  <si>
    <t>7.18</t>
  </si>
  <si>
    <t>Demonstrar, em ambiente funcional e com execução em tempo real, a funcionalidade relacionada ao processo de seleção, conforme descrito a seguir: b) Registrar motivos do desempate para transparência.</t>
  </si>
  <si>
    <t>7.19</t>
  </si>
  <si>
    <t>Demonstrar, em ambiente funcional e com execução em tempo real, a funcionalidade relacionada ao processo de seleção, conforme descrito a seguir: a) Personalizar a interface de inscrição para o cálculo do tempo de serviço.</t>
  </si>
  <si>
    <t>7.20</t>
  </si>
  <si>
    <t>Demonstrar, em ambiente funcional e com execução em tempo real, a funcionalidade relacionada ao processo de seleção, conforme descrito a seguir: b) Definir uma data base para cálculo preciso.</t>
  </si>
  <si>
    <t>7.21</t>
  </si>
  <si>
    <t>Demonstrar, em ambiente funcional e com execução em tempo real, a funcionalidade relacionada ao processo de seleção, conforme descrito a seguir: a) Oferecer opção de homologação no Cadastro de Processos Seletivos após a configuração do sistema.</t>
  </si>
  <si>
    <t>7.22</t>
  </si>
  <si>
    <t>Demonstrar, em ambiente funcional e com execução em tempo real, a funcionalidade relacionada ao processo de seleção, conforme descrito a seguir: b) Permitir avaliação de configurações no Cadastro de Processos Seletivos no ambiente de produção, evitando duplicações.</t>
  </si>
  <si>
    <t>7.23</t>
  </si>
  <si>
    <t>Demonstrar, em ambiente funcional e com execução em tempo real, a funcionalidade relacionada ao processo de seleção, conforme descrito a seguir: c) Restringir abertura de inscrições até a conclusão da homologação no Cadastro de Processos Seletivos.</t>
  </si>
  <si>
    <t>7.24</t>
  </si>
  <si>
    <t>Demonstrar, em ambiente funcional e com execução em tempo real, a funcionalidade relacionada ao processo de seleção, conforme descrito a seguir: a) Configurar envio de SMS e e-mails com informações de confirmação de inscrição.</t>
  </si>
  <si>
    <t>7.25</t>
  </si>
  <si>
    <t>Demonstrar, em ambiente funcional e com execução em tempo real, a funcionalidade relacionada ao processo de seleção, conforme descrito a seguir: b) Personalizar mensagens de SMS; e-mails seguirão formato padrão.</t>
  </si>
  <si>
    <t>7.26</t>
  </si>
  <si>
    <t>Demonstrar, em ambiente funcional e com execução em tempo real, a funcionalidade relacionada ao processo de seleção, conforme descrito a seguir: c) Garantir comunicação automatizada e clara com os candidatos.</t>
  </si>
  <si>
    <t>7.27</t>
  </si>
  <si>
    <t>Demonstrar, em ambiente funcional e com execução em tempo real, a funcionalidade relacionada ao processo de seleção, conforme descrito a seguir: a) Configurar envio de SMS e e-mails com informações da convocação.</t>
  </si>
  <si>
    <t>7.28</t>
  </si>
  <si>
    <t>Demonstrar, em ambiente funcional e com execução em tempo real, a funcionalidade relacionada ao processo de seleção, conforme descrito a seguir: b) Permitir personalização das mensagens de SMS e utilizar formato padrão para e-mails.</t>
  </si>
  <si>
    <t>7.29</t>
  </si>
  <si>
    <t>Demonstrar, em ambiente funcional e com execução em tempo real, a funcionalidade relacionada ao processo de seleção, conforme descrito a seguir: c) Facilitar a comunicação eficiente no processo de convocação.</t>
  </si>
  <si>
    <t>7.30</t>
  </si>
  <si>
    <t>Demonstrar, em ambiente funcional e com execução em tempo real, a funcionalidade relacionada ao processo de seleção, conforme descrito a seguir: d) Ser projetado para otimizar o processo de convocação de candidatos aprovados em seleções. Ele permitirá que o gestor do processo seletivo defina uma data final para que os candidatos convocados submetam os documentos necessários. Esta funcionalidade assegura que os candidatos possam carregar os documentos requisitados diretamente no sistema, dentro do prazo estabelecido. Adicionalmente, ao convocar um candidato, o sistema automaticamente enviará notificações por e-mail e SMS, informando sobre a necessidade de inserir a documentação dentro do período determinado pelo gestor.</t>
  </si>
  <si>
    <t>7.31</t>
  </si>
  <si>
    <t>Demonstrar, em ambiente funcional e com execução em tempo real, a funcionalidade relacionada ao processo de seleção, conforme descrito a seguir: a) Visualizar e editar processos seletivos ativos e encerrados.</t>
  </si>
  <si>
    <t>7.32</t>
  </si>
  <si>
    <t>Demonstrar, em ambiente funcional e com execução em tempo real, a funcionalidade relacionada ao processo de seleção, conforme descrito a seguir: b) Acessar informações como nome do processo seletivo e data de início das inscrições.</t>
  </si>
  <si>
    <t>7.33</t>
  </si>
  <si>
    <t>Demonstrar, em ambiente funcional e com execução em tempo real, a funcionalidade relacionada ao processo de seleção, conforme descrito a seguir: c) Facilitar a gestão e acompanhamento dos processos seletivos.</t>
  </si>
  <si>
    <t>7.34</t>
  </si>
  <si>
    <t>Demonstrar, em ambiente funcional e com execução em tempo real, a funcionalidade relacionada ao processo de seleção, conforme descrito a seguir: a) Permitir cadastro de critérios variados para classificação.</t>
  </si>
  <si>
    <t>7.35</t>
  </si>
  <si>
    <t>Demonstrar, em ambiente funcional e com execução em tempo real, a funcionalidade relacionada ao processo de seleção, conforme descrito a seguir: b) Definir opções de envio de anexos por critério, com controle de quantidade e obrigatoriedade.</t>
  </si>
  <si>
    <t>7.36</t>
  </si>
  <si>
    <t>Demonstrar, em ambiente funcional e com execução em tempo real, a funcionalidade relacionada ao processo de seleção, conforme descrito a seguir: c) Oferecer visualização e gerenciamento eficiente dos critérios cadastrados.</t>
  </si>
  <si>
    <t>7.37</t>
  </si>
  <si>
    <t>Demonstrar, em ambiente funcional e com execução em tempo real, a funcionalidade relacionada ao processo de seleção, conforme descrito a seguir: a) Permitir cadastro e personalização de regiões para seleção durante inscrição.</t>
  </si>
  <si>
    <t>7.38</t>
  </si>
  <si>
    <t>Demonstrar, em ambiente funcional e com execução em tempo real, a funcionalidade relacionada ao processo de seleção, conforme descrito a seguir: b) Utilizar informações regionais no processo de desempate.</t>
  </si>
  <si>
    <t>7.39</t>
  </si>
  <si>
    <t>Demonstrar, em ambiente funcional e com execução em tempo real, a funcionalidade relacionada ao processo de seleção, conforme descrito a seguir: c) Oferecer funcionalidade de visualizar e editar regiões cadastradas.</t>
  </si>
  <si>
    <t>7.40</t>
  </si>
  <si>
    <t>Demonstrar, em ambiente funcional e com execução em tempo real, a funcionalidade relacionada ao processo de seleção, conforme descrito a seguir: a) Definir tipos, nomes e percentuais de cotas.</t>
  </si>
  <si>
    <t>7.41</t>
  </si>
  <si>
    <t>Demonstrar, em ambiente funcional e com execução em tempo real, a funcionalidade relacionada ao processo de seleção, conforme descrito a seguir: b) Permitir envio de anexos para comprovação de elegibilidade.</t>
  </si>
  <si>
    <t>7.42</t>
  </si>
  <si>
    <t>Demonstrar, em ambiente funcional e com execução em tempo real, a funcionalidade relacionada ao processo de seleção, conforme descrito a seguir: c) Oferecer visualização e edição de cotas cadastradas.</t>
  </si>
  <si>
    <t>7.43</t>
  </si>
  <si>
    <t>Demonstrar, em ambiente funcional e com execução em tempo real, a funcionalidade relacionada ao processo de seleção, conforme descrito a seguir: a) Cadastrar nome da vaga, quantidade disponível, reservas, e nível técnico.</t>
  </si>
  <si>
    <t>7.44</t>
  </si>
  <si>
    <t>Demonstrar, em ambiente funcional e com execução em tempo real, a funcionalidade relacionada ao processo de seleção, conforme descrito a seguir: b) Associar categorias de cota e regiões à vaga.</t>
  </si>
  <si>
    <t>7.45</t>
  </si>
  <si>
    <t>Demonstrar, em ambiente funcional e com execução em tempo real, a funcionalidade relacionada ao processo de seleção, conforme descrito a seguir: c) Visualizar e editar lista de vagas cadastradas.</t>
  </si>
  <si>
    <t>7.46</t>
  </si>
  <si>
    <t>Demonstrar, em ambiente funcional e com execução em tempo real, a funcionalidade relacionada ao processo de seleção, conforme descrito a seguir: a) Inserir nome do critério, unidade de medida, e ordem de apresentação no Processo Seletivo.</t>
  </si>
  <si>
    <t>7.47</t>
  </si>
  <si>
    <t>Demonstrar, em ambiente funcional e com execução em tempo real, a funcionalidade relacionada ao processo de seleção, conforme descrito a seguir: b) Definir tipos de respostas aceitáveis e pontuação máxima por critério no Processo Seletivo.</t>
  </si>
  <si>
    <t>7.48</t>
  </si>
  <si>
    <t>Demonstrar, em ambiente funcional e com execução em tempo real, a funcionalidade relacionada ao processo de seleção, conforme descrito a seguir: c) Visualizar e listar critérios cadastrados no Processo Seletivo.</t>
  </si>
  <si>
    <t>7.49</t>
  </si>
  <si>
    <t>Demonstrar, em ambiente funcional e com execução em tempo real, a funcionalidade relacionada ao processo de seleção, conforme descrito a seguir: a) Selecionar vaga e inserir nome e instruções para preenchimento dos critérios no Processo Seletivo.</t>
  </si>
  <si>
    <t>7.50</t>
  </si>
  <si>
    <t>Demonstrar, em ambiente funcional e com execução em tempo real, a funcionalidade relacionada ao processo de seleção, conforme descrito a seguir: b) Definir peso, valor máximo e pontuação aplicável para cada critério no Processo Seletivo.</t>
  </si>
  <si>
    <t>7.51</t>
  </si>
  <si>
    <t>Demonstrar, em ambiente funcional e com execução em tempo real, a funcionalidade relacionada ao processo de seleção, conforme descrito a seguir: c) Estabelecer ordem e justificativa para desempate, e gerenciar envio de anexos no Processo Seletivo.</t>
  </si>
  <si>
    <t>7.52</t>
  </si>
  <si>
    <t>Demonstrar, em ambiente funcional e com execução em tempo real, a funcionalidade relacionada ao processo de seleção, conforme descrito a seguir: a) Permitir anexar e ordenar documentos em cada Processo Seletivo.</t>
  </si>
  <si>
    <t>7.53</t>
  </si>
  <si>
    <t>Demonstrar, em ambiente funcional e com execução em tempo real, a funcionalidade relacionada ao processo de seleção, conforme descrito a seguir: b) Disponibilizar opção de download dos anexos para os candidatos.</t>
  </si>
  <si>
    <t>7.54</t>
  </si>
  <si>
    <t>Demonstrar, em ambiente funcional e com execução em tempo real, a funcionalidade relacionada ao processo de seleção, conforme descrito a seguir: c) Listar e buscar processos pelo nome do edital com visão completa dos anexos.</t>
  </si>
  <si>
    <t>7.55</t>
  </si>
  <si>
    <t>Demonstrar, em ambiente funcional e com execução em tempo real, a funcionalidade relacionada ao processo de seleção, conforme descrito a seguir: a) Oferecer filtros para pesquisa de inscrições por ano, nome do processo, função/vaga e status.</t>
  </si>
  <si>
    <t>7.56</t>
  </si>
  <si>
    <t>Demonstrar, em ambiente funcional e com execução em tempo real, a funcionalidade relacionada ao processo de seleção, conforme descrito a seguir: b) Localizar candidato por protocolo, CPF ou nome.</t>
  </si>
  <si>
    <t>7.57</t>
  </si>
  <si>
    <t>Demonstrar, em ambiente funcional e com execução em tempo real, a funcionalidade relacionada ao processo de seleção, conforme descrito a seguir: c) Apresentar resumo abrangente da inscrição, incluindo nome, CPF, vaga, classificação e data.</t>
  </si>
  <si>
    <t>7.58</t>
  </si>
  <si>
    <t>Demonstrar, em ambiente funcional e com execução em tempo real, a funcionalidade relacionada ao processo de seleção, conforme descrito a seguir: Emissão da Segunda Via do Comprovante de Inscrição: Disponibilizar link para segunda via do comprovante com todas as informações do candidato.</t>
  </si>
  <si>
    <t>7.59</t>
  </si>
  <si>
    <t>Demonstrar, em ambiente funcional e com execução em tempo real, a funcionalidade relacionada ao processo de seleção, conforme descrito a seguir: a) Permitir validação antes e após o período de recurso online.</t>
  </si>
  <si>
    <t>7.60</t>
  </si>
  <si>
    <t>Demonstrar, em ambiente funcional e com execução em tempo real, a funcionalidade relacionada ao processo de seleção, conforme descrito a seguir: b) Filtrar inscrições por nome do processo, função/vaga, status e identificação do candidato.</t>
  </si>
  <si>
    <t>7.61</t>
  </si>
  <si>
    <t>Demonstrar, em ambiente funcional e com execução em tempo real, a funcionalidade relacionada ao processo de seleção, conforme descrito a seguir: c) Listar inscrições com recursos em aberto.</t>
  </si>
  <si>
    <t>7.62</t>
  </si>
  <si>
    <t>Demonstrar, em ambiente funcional e com execução em tempo real, a funcionalidade relacionada ao processo de seleção, conforme descrito a seguir: a) Permitir comparação entre pontuação atual dos candidatos e nova pontuação inserida.</t>
  </si>
  <si>
    <t>7.63</t>
  </si>
  <si>
    <t>Demonstrar, em ambiente funcional e com execução em tempo real, a funcionalidade relacionada ao processo de seleção, conforme descrito a seguir: b) Adicionar observações justificativas na validação da pontuação dos candidatos.</t>
  </si>
  <si>
    <t>7.64</t>
  </si>
  <si>
    <t>Demonstrar, em ambiente funcional e com execução em tempo real, a funcionalidade relacionada ao processo de seleção, conforme descrito a seguir: c) Oferecer acesso rápido às informações cadastrais e observações do candidato.</t>
  </si>
  <si>
    <t>7.65</t>
  </si>
  <si>
    <t>Demonstrar, em ambiente funcional e com execução em tempo real, a funcionalidade relacionada ao processo de seleção, conforme descrito a seguir: d) Tornar a classificação pública ou privada.</t>
  </si>
  <si>
    <t>7.66</t>
  </si>
  <si>
    <t>Demonstrar, em ambiente funcional e com execução em tempo real, a funcionalidade relacionada ao processo de seleção, conforme descrito a seguir: Validação de Inscrição com Opção de Deferimento ou Indeferimento: Deferir ou indeferir inscrições com opção de inserir observações visíveis ou não ao candidato.</t>
  </si>
  <si>
    <t>7.67</t>
  </si>
  <si>
    <t>Demonstrar, em ambiente funcional e com execução em tempo real, a funcionalidade relacionada ao processo de seleção, conforme descrito a seguir: a) Avaliar cada inscrição com opção de deferimento ou indeferimento.</t>
  </si>
  <si>
    <t>7.68</t>
  </si>
  <si>
    <t>Demonstrar, em ambiente funcional e com execução em tempo real, a funcionalidade relacionada ao processo de seleção, conforme descrito a seguir: b) Executar validações e calcular pontuações (ranqueamento) após análise.</t>
  </si>
  <si>
    <t>7.69</t>
  </si>
  <si>
    <t>Demonstrar, em ambiente funcional e com execução em tempo real, a funcionalidade relacionada ao processo de seleção, conforme descrito a seguir: a) Escolher se os resultados serão públicos ou privados.</t>
  </si>
  <si>
    <t>7.70</t>
  </si>
  <si>
    <t>Demonstrar, em ambiente funcional e com execução em tempo real, a funcionalidade relacionada ao processo de seleção, conforme descrito a seguir: b) Selecionar modo de exibição do status da inscrição na página inicial.</t>
  </si>
  <si>
    <t>7.71</t>
  </si>
  <si>
    <t>Demonstrar, em ambiente funcional e com execução em tempo real, a funcionalidade relacionada ao processo de seleção, conforme descrito a seguir: a) Ranquear candidatos por vaga e emitir listagem de classificação.</t>
  </si>
  <si>
    <t>7.72</t>
  </si>
  <si>
    <t>Demonstrar, em ambiente funcional e com execução em tempo real, a funcionalidade relacionada ao processo de seleção, conforme descrito a seguir: b) Tornar a listagem pública através da página inicial.</t>
  </si>
  <si>
    <t>7.73</t>
  </si>
  <si>
    <t>Demonstrar, em ambiente funcional e com execução em tempo real, a funcionalidade relacionada ao processo de seleção, conforme descrito a seguir: a) Gerenciar convocações com diversos filtros (ano, nome do processo, função/vaga, grau técnico, cota).</t>
  </si>
  <si>
    <t>7.74</t>
  </si>
  <si>
    <t>Demonstrar, em ambiente funcional e com execução em tempo real, a funcionalidade relacionada ao processo de seleção, conforme descrito a seguir: b) Filtrar inscrições por status e identificação do candidato.</t>
  </si>
  <si>
    <t>7.75</t>
  </si>
  <si>
    <t>Demonstrar, em ambiente funcional e com execução em tempo real, a funcionalidade relacionada ao processo de seleção, conforme descrito a seguir: Gerenciamento de Convocações: Resumir a quantidade de vagas ofertadas, candidatos que compareceram, vagas disponíveis e aguardando convocação.</t>
  </si>
  <si>
    <t>7.76</t>
  </si>
  <si>
    <t>Demonstrar, em ambiente funcional e com execução em tempo real, a funcionalidade relacionada ao processo de seleção, conforme descrito a seguir: a) Seguir ordem de classificação e status da inscrição.</t>
  </si>
  <si>
    <t>7.77</t>
  </si>
  <si>
    <t>Demonstrar, em ambiente funcional e com execução em tempo real, a funcionalidade relacionada ao processo de seleção, conforme descrito a seguir: b) Incluir informações como nome, CPF e status do candidato.</t>
  </si>
  <si>
    <t>7.78</t>
  </si>
  <si>
    <t>Demonstrar, em ambiente funcional e com execução em tempo real, a funcionalidade relacionada ao processo de seleção, conforme descrito a seguir: a) Acesso por meio de link de acesso rápido e direto a todos os dados do comprovante impresso.</t>
  </si>
  <si>
    <t>7.79</t>
  </si>
  <si>
    <t>Demonstrar, em ambiente funcional e com execução em tempo real, a funcionalidade relacionada ao processo de seleção, conforme descrito a seguir: b) Deferir ou indeferir inscrição com justificativa.</t>
  </si>
  <si>
    <t>7.80</t>
  </si>
  <si>
    <t>Demonstrar, em ambiente funcional e com execução em tempo real, a funcionalidade relacionada ao processo de seleção, conforme descrito a seguir: a) Registrar presença, desistência ou não comparecimento.</t>
  </si>
  <si>
    <t>7.81</t>
  </si>
  <si>
    <t>Demonstrar, em ambiente funcional e com execução em tempo real, a funcionalidade relacionada ao processo de seleção, conforme descrito a seguir: b) Gerenciar alterações de status de forma eficiente.</t>
  </si>
  <si>
    <t>7.82</t>
  </si>
  <si>
    <t>Demonstrar, em ambiente funcional e com execução em tempo real, a funcionalidade relacionada ao processo de seleção, conforme descrito a seguir: Acesso e Geração de Relatórios Administrativos: Relatórios sobre inscritos, classificados, ranqueados e outras informações relevantes.</t>
  </si>
  <si>
    <t>7.83</t>
  </si>
  <si>
    <t>Demonstrar, em ambiente funcional e com execução em tempo real, a funcionalidade relacionada ao processo de seleção, conforme descrito a seguir: a) Incluir informações detalhadas dos candidatos e status de inscrição.</t>
  </si>
  <si>
    <t>7.84</t>
  </si>
  <si>
    <t>Demonstrar, em ambiente funcional e com execução em tempo real, a funcionalidade relacionada ao processo de seleção, conforme descrito a seguir: b) Opção de exibir cotistas e vagas sem inscrições.</t>
  </si>
  <si>
    <t>7.85</t>
  </si>
  <si>
    <t>Demonstrar, em ambiente funcional e com execução em tempo real, a funcionalidade relacionada ao processo de seleção, conforme descrito a seguir: a) Incluir informações sobre inscrições indeferidas ou incompletas e observações de validação.</t>
  </si>
  <si>
    <t>7.86</t>
  </si>
  <si>
    <t>Demonstrar, em ambiente funcional e com execução em tempo real, a funcionalidade relacionada ao processo de seleção, conforme descrito a seguir: b) Flexibilidade para adicionar campos adicionais.</t>
  </si>
  <si>
    <t>7.87</t>
  </si>
  <si>
    <t>Demonstrar, em ambiente funcional e com execução em tempo real, a funcionalidade relacionada ao processo de seleção, conforme descrito a seguir: Indicadores Gráficos de Inscrições: Gráficos demonstrando quantidade de inscritos e status das inscrições.</t>
  </si>
  <si>
    <t>7.88</t>
  </si>
  <si>
    <t>Demonstrar, em ambiente funcional e com execução em tempo real, a funcionalidade relacionada ao processo de seleção, conforme descrito a seguir: Inscrição Online para Processos Seletivos Ativos: Permitir inscrições online com configuração prévia pelo gestor.</t>
  </si>
  <si>
    <t>7.89</t>
  </si>
  <si>
    <t>Demonstrar, em ambiente funcional e com execução em tempo real, a funcionalidade relacionada ao processo de seleção, conforme descrito a seguir: a) Flexibilidade na escolha do concurso.</t>
  </si>
  <si>
    <t>7.90</t>
  </si>
  <si>
    <t>Demonstrar, em ambiente funcional e com execução em tempo real, a funcionalidade relacionada ao processo de seleção, conforme descrito a seguir: b) Campos essenciais para criação de login e dados pessoais.</t>
  </si>
  <si>
    <t>7.91</t>
  </si>
  <si>
    <t>Demonstrar, em ambiente funcional e com execução em tempo real, a funcionalidade relacionada ao processo de seleção, conforme descrito a seguir: Painel Intuitivo para Inscrições e Gerenciamento de Perfil: Apresentar editais, vagas e funcionalidades para atualização de perfil.</t>
  </si>
  <si>
    <t>7.92</t>
  </si>
  <si>
    <t>Demonstrar, em ambiente funcional e com execução em tempo real, a funcionalidade relacionada ao processo de seleção, conforme descrito a seguir: Ativação Automática de Processos Seletivos: Relógio de contagem regressiva para início dos processos.</t>
  </si>
  <si>
    <t>7.93</t>
  </si>
  <si>
    <t>Demonstrar, em ambiente funcional e com execução em tempo real, a funcionalidade relacionada ao processo de seleção, conforme descrito a seguir: a) Estrutura sequencial de preenchimento de informações.</t>
  </si>
  <si>
    <t>7.94</t>
  </si>
  <si>
    <t>Demonstrar, em ambiente funcional e com execução em tempo real, a funcionalidade relacionada ao processo de seleção, conforme descrito a seguir: a) Visibilidade do CPF durante a inscrição.</t>
  </si>
  <si>
    <t>7.95</t>
  </si>
  <si>
    <t>Demonstrar, em ambiente funcional e com execução em tempo real, a funcionalidade relacionada ao processo de seleção, conforme descrito a seguir: Detalhamento de Experiências Profissionais e Títulos: Permitir inserção de informações profissionais e anexos de documentos.</t>
  </si>
  <si>
    <t>7.96</t>
  </si>
  <si>
    <t>Demonstrar, em ambiente funcional e com execução em tempo real, a funcionalidade relacionada ao processo de seleção, conforme descrito a seguir: a) Pré-visualização antes da finalização da inscrição.</t>
  </si>
  <si>
    <t>7.97</t>
  </si>
  <si>
    <t>Demonstrar, em ambiente funcional e com execução em tempo real, a funcionalidade relacionada ao processo de seleção, conforme descrito a seguir: b) Acesso ao painel para reimpressão do comprovante e download de arquivos.</t>
  </si>
  <si>
    <t>7.98</t>
  </si>
  <si>
    <t>Demonstrar, em ambiente funcional e com execução em tempo real, a funcionalidade relacionada ao processo de seleção, conforme descrito a seguir: Cancelamento e Solicitações de Recursos: Funcionalidades para cancelar inscrições ou solicitar recursos.</t>
  </si>
  <si>
    <t>7.99</t>
  </si>
  <si>
    <t>Demonstrar, em ambiente funcional e com execução em tempo real, a funcionalidade relacionada ao processo de seleção, conforme descrito a seguir: Atualização do Status das Inscrições no Painel do Candidato: Informações claras e atualizadas sobre o status das inscrições.</t>
  </si>
  <si>
    <t>7.100</t>
  </si>
  <si>
    <t>Demonstrar, em ambiente funcional e com execução em tempo real, a funcionalidade relacionada ao processo de seleção, conforme descrito a seguir: Seção de Mensagens e Suporte Técnico: Comunicação sobre o andamento do processo seletivo e chat de suporte.</t>
  </si>
  <si>
    <t>7.101</t>
  </si>
  <si>
    <t>Demonstrar, em ambiente funcional e com execução em tempo real, a funcionalidade relacionada ao processo de seleção, conforme descrito a seguir: Registro e Arquivamento das Interações no Chat: Documentação das conversas com a equipe de suporte técnico.</t>
  </si>
  <si>
    <t>8</t>
  </si>
  <si>
    <t>8.1</t>
  </si>
  <si>
    <t>Processo de Localização Provisória e Lotação de Servidores</t>
  </si>
  <si>
    <t>Demonstrar, em ambiente funcional e com execução em tempo real, a funcionalidade relacionada ao processo de localização provisória ou lotação de servidores, conforme descrito a seguir: Facilitar e otimizar o processo de concursos de remoção ou troca de localização, oferecendo uma solução centralizada para a localização provisória. Os servidores poderão facilmente encontrar vagas disponíveis em diferentes locais, candidatarem-se a elas e manter suas informações pessoais e profissionais armazenadas de maneira organizada e segura. Deverá tornar-se o processo mais eficiente, transparente e acessível.</t>
  </si>
  <si>
    <t>A comissão deverá solicitar a execução prática da funcionalidade no sistema, validando regras de alocação, registros, histórico de movimentações e resultados apresentados.</t>
  </si>
  <si>
    <t>8.2</t>
  </si>
  <si>
    <t>Demonstrar, em ambiente funcional e com execução em tempo real, a funcionalidade relacionada ao processo de localização provisória ou lotação de servidores, conforme descrito a seguir: Simplificação de Concursos de Remoção e Localização Provisório: Facilita e torna mais acessível o processo para os servidores, fornecendo todas as informações necessárias para tomada de decisão baseada em necessidades e preferências profissionais.</t>
  </si>
  <si>
    <t>8.3</t>
  </si>
  <si>
    <t>Demonstrar, em ambiente funcional e com execução em tempo real, a funcionalidade relacionada ao processo de localização provisória ou lotação de servidores, conforme descrito a seguir: Painel Informativo de Período entre Datas: Apresenta um painel com indicadores e gráficos detalhando os tipos de serviços executados, seus quantitativos e informações relevantes.</t>
  </si>
  <si>
    <t>8.4</t>
  </si>
  <si>
    <t>Demonstrar, em ambiente funcional e com execução em tempo real, a funcionalidade relacionada ao processo de localização provisória ou lotação de servidores, conforme descrito a seguir: Painel com Gráficos e Informações Detalhadas: Oferece gráficos que exibem dados sobre categorias agrupadas de serviços executados, seus quantitativos e status das solicitações.</t>
  </si>
  <si>
    <t>8.5</t>
  </si>
  <si>
    <t>Demonstrar, em ambiente funcional e com execução em tempo real, a funcionalidade relacionada ao processo de localização provisória ou lotação de servidores, conforme descrito a seguir: Inscrições Online para Concursos de Remoção e Lotação: Permite inscrições online através de um formulário padrão disponibilizado pela Secretaria de Educação, com opção de impressão de Comprovante de Inscrição.</t>
  </si>
  <si>
    <t>8.6</t>
  </si>
  <si>
    <t>Demonstrar, em ambiente funcional e com execução em tempo real, a funcionalidade relacionada ao processo de localização provisória ou lotação de servidores, conforme descrito a seguir: Cancelamento Online de Inscrições: Capacita o candidato a cancelar sua inscrição online, respeitando parâmetros pré-definidos no sistema.</t>
  </si>
  <si>
    <t>8.7</t>
  </si>
  <si>
    <t>Demonstrar, em ambiente funcional e com execução em tempo real, a funcionalidade relacionada ao processo de localização provisória ou lotação de servidores, conforme descrito a seguir: Módulo Gerencial Interno: Disponibiliza um módulo gerencial para uso interno da Secretaria de Educação.</t>
  </si>
  <si>
    <t>8.8</t>
  </si>
  <si>
    <t>Demonstrar, em ambiente funcional e com execução em tempo real, a funcionalidade relacionada ao processo de localização provisória ou lotação de servidores, conforme descrito a seguir: Cadastro e Gestão de Concursos pela Secretaria: Facilita o cadastro de concursos, requisitos para inscrição, período de inscrição, datas, e vagas pela Secretaria de Educação e Cultura.</t>
  </si>
  <si>
    <t>8.9</t>
  </si>
  <si>
    <t>Demonstrar, em ambiente funcional e com execução em tempo real, a funcionalidade relacionada ao processo de localização provisória ou lotação de servidores, conforme descrito a seguir: Design Responsivo do Sistema: Garante acesso do usuário em diferentes dispositivos (smartphone, tablet, notebook, computadores) para realização de inscrições e acompanhamento em tempo real pela equipe da Secretaria de Educação.</t>
  </si>
  <si>
    <t>8.10</t>
  </si>
  <si>
    <t>Demonstrar, em ambiente funcional e com execução em tempo real, a funcionalidade relacionada ao processo de localização provisória ou lotação de servidores, conforme descrito a seguir: Ambiente Gestor e Administrador: Proporciona um ambiente dedicado para cadastro de processos, administração e parametrização de dados.</t>
  </si>
  <si>
    <t>8.11</t>
  </si>
  <si>
    <t>Demonstrar, em ambiente funcional e com execução em tempo real, a funcionalidade relacionada ao processo de localização provisória ou lotação de servidores, conforme descrito a seguir: Cadastro de Unidade Escolar: Permite o cadastro de unidades escolares, com funcionalidades para adicionar, alterar ou remover escolas, e exibir listagem das unidades já cadastradas.</t>
  </si>
  <si>
    <t>8.12</t>
  </si>
  <si>
    <t>Demonstrar, em ambiente funcional e com execução em tempo real, a funcionalidade relacionada ao processo de localização provisória ou lotação de servidores, conforme descrito a seguir: Cadastro de Turnos: Habilita o cadastro de turnos, permitindo a adição, alteração ou remoção de turnos já cadastrados, e exibe uma listagem dos turnos vinculados ao processo em edição.</t>
  </si>
  <si>
    <t>8.13</t>
  </si>
  <si>
    <t>Demonstrar, em ambiente funcional e com execução em tempo real, a funcionalidade relacionada ao processo de localização provisória ou lotação de servidores, conforme descrito a seguir: Cadastro de Usuários: Permitir o cadastro personalizado de usuários com a definição de perfis específicos e a especificação de acessos a funções particulares.</t>
  </si>
  <si>
    <t>8.14</t>
  </si>
  <si>
    <t>Demonstrar, em ambiente funcional e com execução em tempo real, a funcionalidade relacionada ao processo de localização provisória ou lotação de servidores, conforme descrito a seguir: a) Informações para Cadastro de Usuário Personalizado com nome completo do usuário e nome social.</t>
  </si>
  <si>
    <t>8.15</t>
  </si>
  <si>
    <t>Demonstrar, em ambiente funcional e com execução em tempo real, a funcionalidade relacionada ao processo de localização provisória ou lotação de servidores, conforme descrito a seguir: b) Informações para Cadastro de Usuário Personalizado com Login e senha.</t>
  </si>
  <si>
    <t>8.16</t>
  </si>
  <si>
    <t>Demonstrar, em ambiente funcional e com execução em tempo real, a funcionalidade relacionada ao processo de localização provisória ou lotação de servidores, conforme descrito a seguir: c) Informações para Cadastro de Usuário Personalizado com e-mail, CPF, telefone celular e fixo e vínculo de perfil ao usuário</t>
  </si>
  <si>
    <t>8.17</t>
  </si>
  <si>
    <t>Demonstrar, em ambiente funcional e com execução em tempo real, a funcionalidade relacionada ao processo de localização provisória ou lotação de servidores, conforme descrito a seguir: a) Acesso a todas as funcionalidades do sistema.</t>
  </si>
  <si>
    <t>8.18</t>
  </si>
  <si>
    <t>Demonstrar, em ambiente funcional e com execução em tempo real, a funcionalidade relacionada ao processo de localização provisória ou lotação de servidores, conforme descrito a seguir: b) Capacidade de definir parâmetros e configurações específicas para o funcionamento do sistema.</t>
  </si>
  <si>
    <t>8.19</t>
  </si>
  <si>
    <t>Demonstrar, em ambiente funcional e com execução em tempo real, a funcionalidade relacionada ao processo de localização provisória ou lotação de servidores, conforme descrito a seguir: a) Permitir realizar cadastro e alterações no processo.</t>
  </si>
  <si>
    <t>8.20</t>
  </si>
  <si>
    <t>Demonstrar, em ambiente funcional e com execução em tempo real, a funcionalidade relacionada ao processo de localização provisória ou lotação de servidores, conforme descrito a seguir: b) Incluir cadastro de unidade escolar, turnos, graduações, vagas e cadeiras.</t>
  </si>
  <si>
    <t>8.21</t>
  </si>
  <si>
    <t>Demonstrar, em ambiente funcional e com execução em tempo real, a funcionalidade relacionada ao processo de localização provisória ou lotação de servidores, conforme descrito a seguir: c) Habilitar a emissão de relatórios e execução de demais procedimentos.</t>
  </si>
  <si>
    <t>8.22</t>
  </si>
  <si>
    <t>Demonstrar, em ambiente funcional e com execução em tempo real, a funcionalidade relacionada ao processo de localização provisória ou lotação de servidores, conforme descrito a seguir: Personalização de Exibição de Resultados: Definir a quantidade de linhas exibidas nos resultados de pesquisas nas telas do sistema.</t>
  </si>
  <si>
    <t>8.23</t>
  </si>
  <si>
    <t>Demonstrar, em ambiente funcional e com execução em tempo real, a funcionalidade relacionada ao processo de localização provisória ou lotação de servidores, conforme descrito a seguir: a) Ajustar o funcionamento geral do painel de convocação.</t>
  </si>
  <si>
    <t>8.24</t>
  </si>
  <si>
    <t>Demonstrar, em ambiente funcional e com execução em tempo real, a funcionalidade relacionada ao processo de localização provisória ou lotação de servidores, conforme descrito a seguir: b) Inserir a quantidade de cadeiras mostradas por página no painel.</t>
  </si>
  <si>
    <t>8.25</t>
  </si>
  <si>
    <t>Demonstrar, em ambiente funcional e com execução em tempo real, a funcionalidade relacionada ao processo de localização provisória ou lotação de servidores, conforme descrito a seguir: c) Definir o tempo de transição entre as trocas de páginas do painel.</t>
  </si>
  <si>
    <t>8.26</t>
  </si>
  <si>
    <t>Demonstrar, em ambiente funcional e com execução em tempo real, a funcionalidade relacionada ao processo de localização provisória ou lotação de servidores, conforme descrito a seguir: d) Disponibilizar o painel por tipo de vaga.</t>
  </si>
  <si>
    <t>8.27</t>
  </si>
  <si>
    <t>Demonstrar, em ambiente funcional e com execução em tempo real, a funcionalidade relacionada ao processo de localização provisória ou lotação de servidores, conforme descrito a seguir: a) Prover uma ferramenta para atendimento entre candidato e equipe organizadora para esclarecimento de dúvidas.</t>
  </si>
  <si>
    <t>8.28</t>
  </si>
  <si>
    <t>Demonstrar, em ambiente funcional e com execução em tempo real, a funcionalidade relacionada ao processo de localização provisória ou lotação de servidores, conforme descrito a seguir: b) Incluir atendimento via chat ou formulário de solicitação de contato.</t>
  </si>
  <si>
    <t>8.29</t>
  </si>
  <si>
    <t>Demonstrar, em ambiente funcional e com execução em tempo real, a funcionalidade relacionada ao processo de localização provisória ou lotação de servidores, conforme descrito a seguir: Opções de Perfil de Gestor: Dedicado a usuários que necessitam acompanhar o andamento do processo e realizar rotinas pertinentes ao processo.</t>
  </si>
  <si>
    <t>8.30</t>
  </si>
  <si>
    <t>Demonstrar, em ambiente funcional e com execução em tempo real, a funcionalidade relacionada ao processo de localização provisória ou lotação de servidores, conforme descrito a seguir: Perfil de Usuário com Acesso Específico.</t>
  </si>
  <si>
    <t>8.31</t>
  </si>
  <si>
    <t>Demonstrar, em ambiente funcional e com execução em tempo real, a funcionalidade relacionada ao processo de localização provisória ou lotação de servidores, conforme descrito a seguir: a) Permissão para emissão de relatórios.</t>
  </si>
  <si>
    <t>8.32</t>
  </si>
  <si>
    <t>Demonstrar, em ambiente funcional e com execução em tempo real, a funcionalidade relacionada ao processo de localização provisória ou lotação de servidores, conforme descrito a seguir: b) Acesso ao Dashboard.</t>
  </si>
  <si>
    <t>8.33</t>
  </si>
  <si>
    <t>Demonstrar, em ambiente funcional e com execução em tempo real, a funcionalidade relacionada ao processo de localização provisória ou lotação de servidores, conforme descrito a seguir: c) Validação de inscrições.</t>
  </si>
  <si>
    <t>8.34</t>
  </si>
  <si>
    <t>Demonstrar, em ambiente funcional e com execução em tempo real, a funcionalidade relacionada ao processo de localização provisória ou lotação de servidores, conforme descrito a seguir: d) Movimento de troca de cadeiras.</t>
  </si>
  <si>
    <t>8.35</t>
  </si>
  <si>
    <t>Demonstrar, em ambiente funcional e com execução em tempo real, a funcionalidade relacionada ao processo de localização provisória ou lotação de servidores, conforme descrito a seguir: a) Acesso ao Painel e Consulta destinado a usuários para acompanhar o andamento do processo seletivo.</t>
  </si>
  <si>
    <t>8.36</t>
  </si>
  <si>
    <t>Demonstrar, em ambiente funcional e com execução em tempo real, a funcionalidade relacionada ao processo de localização provisória ou lotação de servidores, conforme descrito a seguir: b) Restrição de acesso apenas à emissão de relatórios e ao Dashboard.</t>
  </si>
  <si>
    <t>8.37</t>
  </si>
  <si>
    <t>Demonstrar, em ambiente funcional e com execução em tempo real, a funcionalidade relacionada ao processo de localização provisória ou lotação de servidores, conforme descrito a seguir: a) Função específica para cadastro de níveis de graduação.</t>
  </si>
  <si>
    <t>8.38</t>
  </si>
  <si>
    <t>Demonstrar, em ambiente funcional e com execução em tempo real, a funcionalidade relacionada ao processo de localização provisória ou lotação de servidores, conforme descrito a seguir: b) Opção de alterar ou remover graduações já cadastradas.</t>
  </si>
  <si>
    <t>8.39</t>
  </si>
  <si>
    <t>Demonstrar, em ambiente funcional e com execução em tempo real, a funcionalidade relacionada ao processo de localização provisória ou lotação de servidores, conforme descrito a seguir: c) Exibição de listagem das graduações vinculadas ao processo.</t>
  </si>
  <si>
    <t>8.40</t>
  </si>
  <si>
    <t>Demonstrar, em ambiente funcional e com execução em tempo real, a funcionalidade relacionada ao processo de localização provisória ou lotação de servidores, conforme descrito a seguir: a) Função específica para cadastro de vagas.</t>
  </si>
  <si>
    <t>8.41</t>
  </si>
  <si>
    <t>Demonstrar, em ambiente funcional e com execução em tempo real, a funcionalidade relacionada ao processo de localização provisória ou lotação de servidores, conforme descrito a seguir: b) Possibilidade de alteração ou remoção de vagas já cadastradas.</t>
  </si>
  <si>
    <t>8.42</t>
  </si>
  <si>
    <t>Demonstrar, em ambiente funcional e com execução em tempo real, a funcionalidade relacionada ao processo de localização provisória ou lotação de servidores, conforme descrito a seguir: c) Exibição de listagem das vagas vinculadas ao processo.</t>
  </si>
  <si>
    <t>8.43</t>
  </si>
  <si>
    <t>Demonstrar, em ambiente funcional e com execução em tempo real, a funcionalidade relacionada ao processo de localização provisória ou lotação de servidores, conforme descrito a seguir: a) Função específica para cadastro ou importação de cadeiras.</t>
  </si>
  <si>
    <t>8.44</t>
  </si>
  <si>
    <t>Demonstrar, em ambiente funcional e com execução em tempo real, a funcionalidade relacionada ao processo de localização provisória ou lotação de servidores, conforme descrito a seguir: b) Opção de alteração ou remoção de cadeiras já cadastradas.</t>
  </si>
  <si>
    <t>8.45</t>
  </si>
  <si>
    <t>Demonstrar, em ambiente funcional e com execução em tempo real, a funcionalidade relacionada ao processo de localização provisória ou lotação de servidores, conforme descrito a seguir: c) Exibição de listagem das cadeiras vinculadas ao processo.</t>
  </si>
  <si>
    <t>8.46</t>
  </si>
  <si>
    <t>Demonstrar, em ambiente funcional e com execução em tempo real, a funcionalidade relacionada ao processo de localização provisória ou lotação de servidores, conforme descrito a seguir: d) Inclusão de informações detalhadas no cadastro da cadeira.</t>
  </si>
  <si>
    <t>8.47</t>
  </si>
  <si>
    <t>Demonstrar, em ambiente funcional e com execução em tempo real, a funcionalidade relacionada ao processo de localização provisória ou lotação de servidores, conforme descrito a seguir: a) Função específica para cadastro de processos.</t>
  </si>
  <si>
    <t>8.48</t>
  </si>
  <si>
    <t>Demonstrar, em ambiente funcional e com execução em tempo real, a funcionalidade relacionada ao processo de localização provisória ou lotação de servidores, conforme descrito a seguir: b) Possibilidade de alteração ou remoção de processos já cadastrados.</t>
  </si>
  <si>
    <t>8.49</t>
  </si>
  <si>
    <t>Demonstrar, em ambiente funcional e com execução em tempo real, a funcionalidade relacionada ao processo de localização provisória ou lotação de servidores, conforme descrito a seguir: c) Exibição de listagem dos processos cadastrados.</t>
  </si>
  <si>
    <t>8.50</t>
  </si>
  <si>
    <t>Demonstrar, em ambiente funcional e com execução em tempo real, a funcionalidade relacionada ao processo de localização provisória ou lotação de servidores, conforme descrito a seguir: d) Definição de parâmetros e regras do processo.</t>
  </si>
  <si>
    <t>8.51</t>
  </si>
  <si>
    <t>Demonstrar, em ambiente funcional e com execução em tempo real, a funcionalidade relacionada ao processo de localização provisória ou lotação de servidores, conforme descrito a seguir: a) Definição de parâmetros do processo como nome do processo.</t>
  </si>
  <si>
    <t>8.52</t>
  </si>
  <si>
    <t>Demonstrar, em ambiente funcional e com execução em tempo real, a funcionalidade relacionada ao processo de localização provisória ou lotação de servidores, conforme descrito a seguir: b) Definição de parâmetros do processo com datas e horários de início e término das inscrições.</t>
  </si>
  <si>
    <t>8.53</t>
  </si>
  <si>
    <t>Demonstrar, em ambiente funcional e com execução em tempo real, a funcionalidade relacionada ao processo de localização provisória ou lotação de servidores, conforme descrito a seguir: c) Tipo do concurso e diretrizes de confirmação da inscrição.</t>
  </si>
  <si>
    <t>8.54</t>
  </si>
  <si>
    <t>Demonstrar, em ambiente funcional e com execução em tempo real, a funcionalidade relacionada ao processo de localização provisória ou lotação de servidores, conforme descrito a seguir: d) Identificação de Edital ou Portaria.</t>
  </si>
  <si>
    <t>8.55</t>
  </si>
  <si>
    <t>Demonstrar, em ambiente funcional e com execução em tempo real, a funcionalidade relacionada ao processo de localização provisória ou lotação de servidores, conforme descrito a seguir: e) Datas para escolha de vaga, apresentação de recursos, e entrega de documentos.</t>
  </si>
  <si>
    <t>8.56</t>
  </si>
  <si>
    <t>Demonstrar, em ambiente funcional e com execução em tempo real, a funcionalidade relacionada ao processo de localização provisória ou lotação de servidores, conforme descrito a seguir: a) Cadastro e definição da ordem de apresentação dos critérios do concurso.</t>
  </si>
  <si>
    <t>8.57</t>
  </si>
  <si>
    <t>Demonstrar, em ambiente funcional e com execução em tempo real, a funcionalidade relacionada ao processo de localização provisória ou lotação de servidores, conforme descrito a seguir: b) Cadastro de item de avaliação para cada critério.</t>
  </si>
  <si>
    <t>8.58</t>
  </si>
  <si>
    <t>Demonstrar, em ambiente funcional e com execução em tempo real, a funcionalidade relacionada ao processo de localização provisória ou lotação de servidores, conforme descrito a seguir: c) Definição de ordem, peso, valor limite e critérios de desempate para cada item.</t>
  </si>
  <si>
    <t>8.59</t>
  </si>
  <si>
    <t>Demonstrar, em ambiente funcional e com execução em tempo real, a funcionalidade relacionada ao processo de localização provisória ou lotação de servidores, conforme descrito a seguir: d) Cadastro e remoção de anexos associados ao concurso.</t>
  </si>
  <si>
    <t>8.60</t>
  </si>
  <si>
    <t>Demonstrar, em ambiente funcional e com execução em tempo real, a funcionalidade relacionada ao processo de localização provisória ou lotação de servidores, conforme descrito a seguir: a) Disponibilizar função para impressão de relatórios gerenciais e para divulgação pública do andamento do processo.</t>
  </si>
  <si>
    <t>8.61</t>
  </si>
  <si>
    <t>Demonstrar, em ambiente funcional e com execução em tempo real, a funcionalidade relacionada ao processo de localização provisória ou lotação de servidores, conforme descrito a seguir: b) Inclusão de filtros para personalizar a impressão de relatórios conforme a necessidade.</t>
  </si>
  <si>
    <t>8.62</t>
  </si>
  <si>
    <t>Demonstrar, em ambiente funcional e com execução em tempo real, a funcionalidade relacionada ao processo de localização provisória ou lotação de servidores, conforme descrito a seguir: Relação de Vagas: Listar todas as inscrições realizadas de acordo com a vaga selecionada.</t>
  </si>
  <si>
    <t>8.63</t>
  </si>
  <si>
    <t>Demonstrar, em ambiente funcional e com execução em tempo real, a funcionalidade relacionada ao processo de localização provisória ou lotação de servidores, conforme descrito a seguir: Relação de Inscrições Realizadas: Listar todas as inscrições por ordem de inscrição, incluindo dados como nome completo, cadeira, telefone, e-mail e data da inscrição.</t>
  </si>
  <si>
    <t>8.64</t>
  </si>
  <si>
    <t>Demonstrar, em ambiente funcional e com execução em tempo real, a funcionalidade relacionada ao processo de localização provisória ou lotação de servidores, conforme descrito a seguir: Impressão de Ranqueamento: Listar inscrições seguindo a ordem de classificação do concurso e as regras de desempate.</t>
  </si>
  <si>
    <t>8.65</t>
  </si>
  <si>
    <t>Demonstrar, em ambiente funcional e com execução em tempo real, a funcionalidade relacionada ao processo de localização provisória ou lotação de servidores, conforme descrito a seguir: a) Permitir que o gestor do concurso consulte e corrija informações das cadeiras cadastradas.</t>
  </si>
  <si>
    <t>8.66</t>
  </si>
  <si>
    <t>Demonstrar, em ambiente funcional e com execução em tempo real, a funcionalidade relacionada ao processo de localização provisória ou lotação de servidores, conforme descrito a seguir: b) Obter informações completas do candidato inscrito em um ambiente específico.</t>
  </si>
  <si>
    <t>8.67</t>
  </si>
  <si>
    <t>Demonstrar, em ambiente funcional e com execução em tempo real, a funcionalidade relacionada ao processo de localização provisória ou lotação de servidores, conforme descrito a seguir: c) Editar informações da cadeira como código funcional, data de assunção, grau de instrução e disciplina.</t>
  </si>
  <si>
    <t>8.68</t>
  </si>
  <si>
    <t>Demonstrar, em ambiente funcional e com execução em tempo real, a funcionalidade relacionada ao processo de localização provisória ou lotação de servidores, conforme descrito a seguir: a) Disponibilizar uma página para convocação dos candidatos, incluindo listagem das cadeiras para a vaga selecionada.</t>
  </si>
  <si>
    <t>8.69</t>
  </si>
  <si>
    <t>Demonstrar, em ambiente funcional e com execução em tempo real, a funcionalidade relacionada ao processo de localização provisória ou lotação de servidores, conforme descrito a seguir: b) Respeitar a ordem de apresentação dos candidatos conforme critérios de classificação.</t>
  </si>
  <si>
    <t>8.70</t>
  </si>
  <si>
    <t>Demonstrar, em ambiente funcional e com execução em tempo real, a funcionalidade relacionada ao processo de localização provisória ou lotação de servidores, conforme descrito a seguir: c) Apresentar de forma clara o candidato convocado e destacar as cadeiras livres e ocupadas.</t>
  </si>
  <si>
    <t>8.71</t>
  </si>
  <si>
    <t>Demonstrar, em ambiente funcional e com execução em tempo real, a funcionalidade relacionada ao processo de localização provisória ou lotação de servidores, conforme descrito a seguir: d) Personalização da forma de apresentação do painel.</t>
  </si>
  <si>
    <t>8.72</t>
  </si>
  <si>
    <t>Demonstrar, em ambiente funcional e com execução em tempo real, a funcionalidade relacionada ao processo de localização provisória ou lotação de servidores, conforme descrito a seguir: a) Permitir que o gestor acompanhe o processo em tempo real.</t>
  </si>
  <si>
    <t>8.73</t>
  </si>
  <si>
    <t>Demonstrar, em ambiente funcional e com execução em tempo real, a funcionalidade relacionada ao processo de localização provisória ou lotação de servidores, conforme descrito a seguir: b) Exibir informações em gráficos personalizáveis, incluindo total de inscrições, inscritos na data atual, inscritos diariamente, por vaga, por disciplina e por grau de instrução.</t>
  </si>
  <si>
    <t>8.74</t>
  </si>
  <si>
    <t>Demonstrar, em ambiente funcional e com execução em tempo real, a funcionalidade relacionada ao processo de localização provisória ou lotação de servidores, conforme descrito a seguir: a) Responder recursos pela plataforma.</t>
  </si>
  <si>
    <t>8.75</t>
  </si>
  <si>
    <t>Demonstrar, em ambiente funcional e com execução em tempo real, a funcionalidade relacionada ao processo de localização provisória ou lotação de servidores, conforme descrito a seguir: b) Confirmar ou indeferir o recebimento de documentos inseridos pelos candidatos na inscrição.</t>
  </si>
  <si>
    <t>8.76</t>
  </si>
  <si>
    <t>Demonstrar, em ambiente funcional e com execução em tempo real, a funcionalidade relacionada ao processo de localização provisória ou lotação de servidores, conforme descrito a seguir: Formulário Online para Criação de Usuário: Disponibilizar um formulário online para que o candidato possa inserir dados de identificação e criar um usuário de acesso à plataforma.</t>
  </si>
  <si>
    <t>8.77</t>
  </si>
  <si>
    <t>Demonstrar, em ambiente funcional e com execução em tempo real, a funcionalidade relacionada ao processo de localização provisória ou lotação de servidores, conforme descrito a seguir: Inscrição em Concursos:Permitir que o candidato se inscreva em concursos que estão abertos na data.</t>
  </si>
  <si>
    <t>8.78</t>
  </si>
  <si>
    <t>Demonstrar, em ambiente funcional e com execução em tempo real, a funcionalidade relacionada ao processo de localização provisória ou lotação de servidores, conforme descrito a seguir: Informações sobre a Cadeira Desejada: Solicitar que o candidato forneça dados referentes à cadeira que deseja se inscrever e que esteja disponível no concurso.</t>
  </si>
  <si>
    <t>8.79</t>
  </si>
  <si>
    <t>Demonstrar, em ambiente funcional e com execução em tempo real, a funcionalidade relacionada ao processo de localização provisória ou lotação de servidores, conforme descrito a seguir: a) Possibilitar que o candidato consulte inscrições já realizadas.</t>
  </si>
  <si>
    <t>8.80</t>
  </si>
  <si>
    <t>Demonstrar, em ambiente funcional e com execução em tempo real, a funcionalidade relacionada ao processo de localização provisória ou lotação de servidores, conforme descrito a seguir: b) Oferecer opções para cancelar a inscrição.</t>
  </si>
  <si>
    <t>8.81</t>
  </si>
  <si>
    <t>Demonstrar, em ambiente funcional e com execução em tempo real, a funcionalidade relacionada ao processo de localização provisória ou lotação de servidores, conforme descrito a seguir: c) Disponibilizar a impressão da segunda via do Comprovante de Inscrição.</t>
  </si>
  <si>
    <t>8.82</t>
  </si>
  <si>
    <t>Demonstrar, em ambiente funcional e com execução em tempo real, a funcionalidade relacionada ao processo de localização provisória ou lotação de servidores, conforme descrito a seguir: Edição de Vaga Cadastrada: Permitir que o candidato edite a vaga cadastrada em caso de dados incorretos informados.</t>
  </si>
  <si>
    <t>8.83</t>
  </si>
  <si>
    <t>Demonstrar, em ambiente funcional e com execução em tempo real, a funcionalidade relacionada ao processo de localização provisória ou lotação de servidores, conforme descrito a seguir: Acesso a Documentos e Formulários Associados: xibir ao candidato opções de acesso a documentos e formulários que foram associados ao processo.</t>
  </si>
  <si>
    <t>8.84</t>
  </si>
  <si>
    <t>Demonstrar, em ambiente funcional e com execução em tempo real, a funcionalidade relacionada ao processo de localização provisória ou lotação de servidores, conforme descrito a seguir: Solicitação de Recursos pela Plataforma: Permitir que o candidato solicite recursos através da plataforma.</t>
  </si>
  <si>
    <t>8.85</t>
  </si>
  <si>
    <t>Demonstrar, em ambiente funcional e com execução em tempo real, a funcionalidade relacionada ao processo de localização provisória ou lotação de servidores, conforme descrito a seguir: Anexação de Documentação Solicitada: Possibilitar que o candidato insira (anexo)a documentação solicitada para o concurso de remoção e lotação.</t>
  </si>
  <si>
    <t>9</t>
  </si>
  <si>
    <t>9.1</t>
  </si>
  <si>
    <t>Almoxarifado Escolar</t>
  </si>
  <si>
    <t>Demonstrar, em ambiente funcional e com execução em tempo real, a funcionalidade relacionada ao controle e à gestão do almoxarifado escolar, conforme descrito a seguir: a) Permitir a criação de um Almoxarifado Geral.</t>
  </si>
  <si>
    <t>A comissão deverá solicitar a execução prática da funcionalidade no sistema, validando registros de materiais, entradas, saídas, saldos, controles e relatórios apresentados.</t>
  </si>
  <si>
    <t>9.2</t>
  </si>
  <si>
    <t>Demonstrar, em ambiente funcional e com execução em tempo real, a funcionalidade relacionada ao controle e à gestão do almoxarifado escolar, conforme descrito a seguir: b) Permitir a criação de um Almoxarifado das Escolas.</t>
  </si>
  <si>
    <t>9.3</t>
  </si>
  <si>
    <t>Demonstrar, em ambiente funcional e com execução em tempo real, a funcionalidade relacionada ao controle e à gestão do almoxarifado escolar, conforme descrito a seguir: Operações de Estoque: Permitir operações de entrada e saída de produtos tanto para o Almoxarifado Central quanto para o Almoxarifado das Escolas.</t>
  </si>
  <si>
    <t>9.4</t>
  </si>
  <si>
    <t>Demonstrar, em ambiente funcional e com execução em tempo real, a funcionalidade relacionada ao controle e à gestão do almoxarifado escolar, conforme descrito a seguir: a) Controlar transferências entre o Almoxarifado Geral e os Almoxarifados das Escolas.</t>
  </si>
  <si>
    <t>9.5</t>
  </si>
  <si>
    <t>Demonstrar, em ambiente funcional e com execução em tempo real, a funcionalidade relacionada ao controle e à gestão do almoxarifado escolar, conforme descrito a seguir: b) Controlar devoluções entre o Almoxarifado Geral e os Almoxarifados das Escolas.</t>
  </si>
  <si>
    <t>9.6</t>
  </si>
  <si>
    <t>Demonstrar, em ambiente funcional e com execução em tempo real, a funcionalidade relacionada ao controle e à gestão do almoxarifado escolar, conforme descrito a seguir: Cadastro de Materiais e Produtos: Permitir o cadastro único dos Materiais e Produtos a serem utilizados tanto pelo Almoxarifado Central quanto pelo Almoxarifado Escolar.</t>
  </si>
  <si>
    <t>9.7</t>
  </si>
  <si>
    <t>Demonstrar, em ambiente funcional e com execução em tempo real, a funcionalidade relacionada ao controle e à gestão do almoxarifado escolar, conforme descrito a seguir: Cadastro de Fornecedores: Permitir o cadastro único de fornecedores para todos os almoxarifados, Geral e Escolar.</t>
  </si>
  <si>
    <t>9.8</t>
  </si>
  <si>
    <t>Demonstrar, em ambiente funcional e com execução em tempo real, a funcionalidade relacionada ao controle e à gestão do almoxarifado escolar, conforme descrito a seguir: Controle de Estoque: Permitir incluir e consultar o valor unitário e a quantidade de cada material existente por almoxarifado.</t>
  </si>
  <si>
    <t>9.9</t>
  </si>
  <si>
    <t>Demonstrar, em ambiente funcional e com execução em tempo real, a funcionalidade relacionada ao controle e à gestão do almoxarifado escolar, conforme descrito a seguir: Autorização de Fornecimento (AF): Permitir cadastrar a entrada de materiais por Autorização de Fornecimento (AF)e visualizar as AFs que ainda não foram entregues.</t>
  </si>
  <si>
    <t>9.10</t>
  </si>
  <si>
    <t>Demonstrar, em ambiente funcional e com execução em tempo real, a funcionalidade relacionada ao controle e à gestão do almoxarifado escolar, conforme descrito a seguir: a) Registrar Requisições de Material efetuadas para departamentos (escolas) através de funcionários requisitantes.</t>
  </si>
  <si>
    <t>9.11</t>
  </si>
  <si>
    <t>Demonstrar, em ambiente funcional e com execução em tempo real, a funcionalidade relacionada ao controle e à gestão do almoxarifado escolar, conforme descrito a seguir: b) Possibilitar atender, negar total ou negar parcialmente a requisição de material.</t>
  </si>
  <si>
    <t>9.12</t>
  </si>
  <si>
    <t>Demonstrar, em ambiente funcional e com execução em tempo real, a funcionalidade relacionada ao controle e à gestão do almoxarifado escolar, conforme descrito a seguir: Alertas e Controle de Validade: Emitir alertas sobre a validade de produtos e quantidade em estoque abaixo do configurado.</t>
  </si>
  <si>
    <t>9.13</t>
  </si>
  <si>
    <t>Demonstrar, em ambiente funcional e com execução em tempo real, a funcionalidade relacionada ao controle e à gestão do almoxarifado escolar, conforme descrito a seguir: Devoluções de Material: O Sistema deverá controlar as Devoluções de Material.</t>
  </si>
  <si>
    <t>9.14</t>
  </si>
  <si>
    <t>Demonstrar, em ambiente funcional e com execução em tempo real, a funcionalidade relacionada ao controle e à gestão do almoxarifado escolar, conforme descrito a seguir: Relatórios: Disponibilizar um relatório que relacione os materiais com a quantidade requisitada durante cada mês do período desejado.</t>
  </si>
  <si>
    <t>9.15</t>
  </si>
  <si>
    <t>Demonstrar, em ambiente funcional e com execução em tempo real, a funcionalidade relacionada ao controle e à gestão do almoxarifado escolar, conforme descrito a seguir: a) Permitir a transferência de material entre almoxarifados.</t>
  </si>
  <si>
    <t>9.16</t>
  </si>
  <si>
    <t>Demonstrar, em ambiente funcional e com execução em tempo real, a funcionalidade relacionada ao controle e à gestão do almoxarifado escolar, conforme descrito a seguir: b) A entrada por transferência no almoxarifado de destino ocorrerá somente após a confirmação do recebimento pelo almoxarife de destino, adicionando a quantidade no saldo do material no almoxarifado de destino e registrando a movimentação como entrada por transferência.</t>
  </si>
  <si>
    <t>9.17</t>
  </si>
  <si>
    <t>Demonstrar, em ambiente funcional e com execução em tempo real, a funcionalidade relacionada ao controle e à gestão do almoxarifado escolar, conforme descrito a seguir: a) Permitir a contagem física de todos os itens do Almoxarifado (inventário).</t>
  </si>
  <si>
    <t>9.18</t>
  </si>
  <si>
    <t>Demonstrar, em ambiente funcional e com execução em tempo real, a funcionalidade relacionada ao controle e à gestão do almoxarifado escolar, conforme descrito a seguir: b) Iniciar o processo de inventário registrando o usuário logado, status (em andamento)e data/hora para fins de contagem dos itens.</t>
  </si>
  <si>
    <t>9.19</t>
  </si>
  <si>
    <t>Demonstrar, em ambiente funcional e com execução em tempo real, a funcionalidade relacionada ao controle e à gestão do almoxarifado escolar, conforme descrito a seguir: c) Apresentará uma tela com a listagem dos materiais do almoxarifado com quantidades zeradas para digitação após a contagem.</t>
  </si>
  <si>
    <t>9.20</t>
  </si>
  <si>
    <t>Demonstrar, em ambiente funcional e com execução em tempo real, a funcionalidade relacionada ao controle e à gestão do almoxarifado escolar, conforme descrito a seguir: d) Proverá consulta das sobras e faltas do resultado do inventário.</t>
  </si>
  <si>
    <t>9.21</t>
  </si>
  <si>
    <t>Demonstrar, em ambiente funcional e com execução em tempo real, a funcionalidade relacionada ao controle e à gestão do almoxarifado escolar, conforme descrito a seguir: Movimentação Simplificada: Deverá ter uma movimentação simplificada de entrada e saída de materiais.</t>
  </si>
  <si>
    <t>10</t>
  </si>
  <si>
    <t>10.1</t>
  </si>
  <si>
    <t>Manutenção Escolar</t>
  </si>
  <si>
    <t>Demonstrar, em ambiente funcional e com execução em tempo real, a funcionalidade relacionada ao processo de manutenção escolar, conforme descrito a seguir: Esta solução deverá oferecer uma gestão eficaz e informativa das atividades de manutenção, melhorando a eficiência dos serviços de reparo e manutenção nas Secretarias Municipais e facilitando a administração e o planejamento futuro baseado em dados concretos e análises precisas.</t>
  </si>
  <si>
    <t>A comissão deverá solicitar a execução prática da funcionalidade no sistema, validando registros de solicitações, fluxos de atendimento, prazos, responsáveis e relatórios apresentados.</t>
  </si>
  <si>
    <t>10.2</t>
  </si>
  <si>
    <t>Demonstrar, em ambiente funcional e com execução em tempo real, a funcionalidade relacionada ao processo de manutenção escolar, conforme descrito a seguir: a) Gerenciamento Centralizado das Ordens de Serviço: Registrar e acompanhar todas as solicitações de reparo e manutenção.</t>
  </si>
  <si>
    <t>10.3</t>
  </si>
  <si>
    <t>Demonstrar, em ambiente funcional e com execução em tempo real, a funcionalidade relacionada ao processo de manutenção escolar, conforme descrito a seguir: b) Gerenciamento Centralizado das Ordens de Serviço: Assegurar uma visão clara e abrangente das solicitações pendentes e em andamento.</t>
  </si>
  <si>
    <t>10.4</t>
  </si>
  <si>
    <t>Demonstrar, em ambiente funcional e com execução em tempo real, a funcionalidade relacionada ao processo de manutenção escolar, conforme descrito a seguir: c) Gerenciamento Centralizado das Ordens de Serviço: Atribuir cada solicitação a uma equipe responsável e monitorar até a conclusão.</t>
  </si>
  <si>
    <t>10.5</t>
  </si>
  <si>
    <t>Demonstrar, em ambiente funcional e com execução em tempo real, a funcionalidade relacionada ao processo de manutenção escolar, conforme descrito a seguir: a) Manter um registro detalhado de todas as manutenções realizadas.</t>
  </si>
  <si>
    <t>10.6</t>
  </si>
  <si>
    <t>Demonstrar, em ambiente funcional e com execução em tempo real, a funcionalidade relacionada ao processo de manutenção escolar, conforme descrito a seguir: b) Analisar dados históricos para identificar padrões de falhas e avaliar a eficiência das intervenções.</t>
  </si>
  <si>
    <t>10.7</t>
  </si>
  <si>
    <t>Demonstrar, em ambiente funcional e com execução em tempo real, a funcionalidade relacionada ao processo de manutenção escolar, conforme descrito a seguir: c) Utilizar as informações para embasar a tomada de decisões.</t>
  </si>
  <si>
    <t>10.8</t>
  </si>
  <si>
    <t>Demonstrar, em ambiente funcional e com execução em tempo real, a funcionalidade relacionada ao processo de manutenção escolar, conforme descrito a seguir: a) Apresentar um painel para visualização de dados entre períodos selecionados.</t>
  </si>
  <si>
    <t>10.9</t>
  </si>
  <si>
    <t>Demonstrar, em ambiente funcional e com execução em tempo real, a funcionalidade relacionada ao processo de manutenção escolar, conforme descrito a seguir: b) Incluir indicadores e gráficos sobre os tipos de serviços executados, suas quantidades e status.</t>
  </si>
  <si>
    <t>10.10</t>
  </si>
  <si>
    <t>Demonstrar, em ambiente funcional e com execução em tempo real, a funcionalidade relacionada ao processo de manutenção escolar, conforme descrito a seguir: c) Agrupar informações por categorias de serviços para análise detalhada.</t>
  </si>
  <si>
    <t>10.11</t>
  </si>
  <si>
    <t>Demonstrar, em ambiente funcional e com execução em tempo real, a funcionalidade relacionada ao processo de manutenção escolar, conforme descrito a seguir: a) Exibir gráficos com o total de atendimentos realizados ao longo do ano.</t>
  </si>
  <si>
    <t>10.12</t>
  </si>
  <si>
    <t>Demonstrar, em ambiente funcional e com execução em tempo real, a funcionalidade relacionada ao processo de manutenção escolar, conforme descrito a seguir: b) Incluir detalhes sobre o status das solicitações (concluídas, pendentes, em andamento).</t>
  </si>
  <si>
    <t>10.13</t>
  </si>
  <si>
    <t>Demonstrar, em ambiente funcional e com execução em tempo real, a funcionalidade relacionada ao processo de manutenção escolar, conforme descrito a seguir: a) Apresentar um calendário mensal com gráfico das ordens de serviços.</t>
  </si>
  <si>
    <t>10.14</t>
  </si>
  <si>
    <t>Demonstrar, em ambiente funcional e com execução em tempo real, a funcionalidade relacionada ao processo de manutenção escolar, conforme descrito a seguir: b) Mostrar todos os tipos de status de ordens de serviço de forma consolidada.</t>
  </si>
  <si>
    <t>10.15</t>
  </si>
  <si>
    <t>Demonstrar, em ambiente funcional e com execução em tempo real, a funcionalidade relacionada ao processo de manutenção escolar, conforme descrito a seguir: c) Separar informações por tipo de unidade ou departamento.</t>
  </si>
  <si>
    <t>10.16</t>
  </si>
  <si>
    <t>Demonstrar, em ambiente funcional e com execução em tempo real, a funcionalidade relacionada ao processo de manutenção escolar, conforme descrito a seguir: a) Permitir a criação e visualização de categorias, subcategorias e serviços.</t>
  </si>
  <si>
    <t>10.17</t>
  </si>
  <si>
    <t>Demonstrar, em ambiente funcional e com execução em tempo real, a funcionalidade relacionada ao processo de manutenção escolar, conforme descrito a seguir: b) Inserir descrições e vincular categorias entre si.</t>
  </si>
  <si>
    <t>10.18</t>
  </si>
  <si>
    <t>Demonstrar, em ambiente funcional e com execução em tempo real, a funcionalidade relacionada ao processo de manutenção escolar, conforme descrito a seguir: Cadastro e Visualização de Fornecedores: Registrar fornecedores com detalhes como nome, razão social, CNPJ, e-mail e contatos telefônicos.</t>
  </si>
  <si>
    <t>10.19</t>
  </si>
  <si>
    <t>Demonstrar, em ambiente funcional e com execução em tempo real, a funcionalidade relacionada ao processo de manutenção escolar, conforme descrito a seguir: Cadastro e Gerenciamento de Materiais: Permitir cadastro e visualização de materiais usados em serviços.</t>
  </si>
  <si>
    <t>10.20</t>
  </si>
  <si>
    <t>Demonstrar, em ambiente funcional e com execução em tempo real, a funcionalidade relacionada ao processo de manutenção escolar, conforme descrito a seguir: Definição de Prioridades de Serviços: Cadastrar e visualizar prioridades com descrições, cores e pesos.</t>
  </si>
  <si>
    <t>10.21</t>
  </si>
  <si>
    <t>Demonstrar, em ambiente funcional e com execução em tempo real, a funcionalidade relacionada ao processo de manutenção escolar, conforme descrito a seguir: Cadastro e Gerenciamento de Situações de Serviço: Registrar diferentes situações de serviço com nome, tipo, status (resolvido, fechado, cancelado), peso e cor.</t>
  </si>
  <si>
    <t>10.22</t>
  </si>
  <si>
    <t>Demonstrar, em ambiente funcional e com execução em tempo real, a funcionalidade relacionada ao processo de manutenção escolar, conforme descrito a seguir: Cadastro de Técnicos Responsáveis: Incluir informações como nome e CPF dos técnicos.</t>
  </si>
  <si>
    <t>10.23</t>
  </si>
  <si>
    <t>Demonstrar, em ambiente funcional e com execução em tempo real, a funcionalidade relacionada ao processo de manutenção escolar, conforme descrito a seguir: Solicitação de Atendimento pelo Usuário: Permitir que usuários solicitem atendimento, descrevam a solicitação, insiram anexos e vejam o andamento da solicitação.</t>
  </si>
  <si>
    <t>10.24</t>
  </si>
  <si>
    <t>Demonstrar, em ambiente funcional e com execução em tempo real, a funcionalidade relacionada ao processo de manutenção escolar, conforme descrito a seguir: Lista de Solicitações por Perfil de Usuário: Filtrar solicitações por unidade/local, solicitante, data e situação.</t>
  </si>
  <si>
    <t>10.25</t>
  </si>
  <si>
    <t>Demonstrar, em ambiente funcional e com execução em tempo real, a funcionalidade relacionada ao processo de manutenção escolar, conforme descrito a seguir: Bloqueio de Edição de Solicitações: Impedir usuários de editar solicitações após interação do gestor.</t>
  </si>
  <si>
    <t>10.26</t>
  </si>
  <si>
    <t>Demonstrar, em ambiente funcional e com execução em tempo real, a funcionalidade relacionada ao processo de manutenção escolar, conforme descrito a seguir: Notificações por E-mail: Enviar automaticamente e-mails para novas solicitações e andamentos.</t>
  </si>
  <si>
    <t>10.27</t>
  </si>
  <si>
    <t>Demonstrar, em ambiente funcional e com execução em tempo real, a funcionalidade relacionada ao processo de manutenção escolar, conforme descrito a seguir: Impressão do Andamento das Solicitações: Permitir impressão de detalhes da solicitação com andamentos e anexos.</t>
  </si>
  <si>
    <t>10.28</t>
  </si>
  <si>
    <t>Demonstrar, em ambiente funcional e com execução em tempo real, a funcionalidade relacionada ao processo de manutenção escolar, conforme descrito a seguir: Gerenciamento de Solicitações pelo Responsável do Sistema: Listagem prévia e filtros de seleção para identificar e localizar solicitações.</t>
  </si>
  <si>
    <t>10.29</t>
  </si>
  <si>
    <t>Demonstrar, em ambiente funcional e com execução em tempo real, a funcionalidade relacionada ao processo de manutenção escolar, conforme descrito a seguir: Tratativas de Solicitações Abertas: Dar andamento nas solicitações com opções de edição e visibilidade.</t>
  </si>
  <si>
    <t>10.30</t>
  </si>
  <si>
    <t>Demonstrar, em ambiente funcional e com execução em tempo real, a funcionalidade relacionada ao processo de manutenção escolar, conforme descrito a seguir: Criação e Vinculação de Ordem de Serviço: Associar ordens de serviço às solicitações com detalhes de categoria, subcategoria, agendamento, técnico e status.</t>
  </si>
  <si>
    <t>10.31</t>
  </si>
  <si>
    <t>Demonstrar, em ambiente funcional e com execução em tempo real, a funcionalidade relacionada ao processo de manutenção escolar, conforme descrito a seguir: Inserção de Materiais na Ordem de Serviço: Vincular materiais e quantitativos às ordens de serviço.</t>
  </si>
  <si>
    <t>10.32</t>
  </si>
  <si>
    <t>Demonstrar, em ambiente funcional e com execução em tempo real, a funcionalidade relacionada ao processo de manutenção escolar, conforme descrito a seguir: Geração e Gerenciamento de Ordens de Serviço: Criar um resumo do agendamento, número da ordem de serviço e detalhes do responsável.</t>
  </si>
  <si>
    <t>10.33</t>
  </si>
  <si>
    <t>Demonstrar, em ambiente funcional e com execução em tempo real, a funcionalidade relacionada ao processo de manutenção escolar, conforme descrito a seguir: Registro de Alterações no Agendamento e Situação da Solicitação: Criar registros históricos de mudanças com data, hora e usuário responsável.</t>
  </si>
  <si>
    <t>10.34</t>
  </si>
  <si>
    <t>Demonstrar, em ambiente funcional e com execução em tempo real, a funcionalidade relacionada ao processo de manutenção escolar, conforme descrito a seguir: a) Visualizar as ordens de serviço agendadas em um calendário.</t>
  </si>
  <si>
    <t>10.35</t>
  </si>
  <si>
    <t>Demonstrar, em ambiente funcional e com execução em tempo real, a funcionalidade relacionada ao processo de manutenção escolar, conforme descrito a seguir: b) Incluir data, dia da semana, número da solicitação e ordem de serviço, unidade/local, horário e status.</t>
  </si>
  <si>
    <t>10.36</t>
  </si>
  <si>
    <t>Demonstrar, em ambiente funcional e com execução em tempo real, a funcionalidade relacionada ao processo de manutenção escolar, conforme descrito a seguir: c) Facilitar a identificação e controle dos serviços agendados.</t>
  </si>
  <si>
    <t>10.37</t>
  </si>
  <si>
    <t>Demonstrar, em ambiente funcional e com execução em tempo real, a funcionalidade relacionada ao processo de manutenção escolar, conforme descrito a seguir: a) Permitir imprimir a ordem de serviço direto do calendário, incluindo descrição e hyperlink para a descrição completa.</t>
  </si>
  <si>
    <t>10.38</t>
  </si>
  <si>
    <t>Demonstrar, em ambiente funcional e com execução em tempo real, a funcionalidade relacionada ao processo de manutenção escolar, conforme descrito a seguir: b) Oferecer opções para editar a ordem de serviço.</t>
  </si>
  <si>
    <t>10.39</t>
  </si>
  <si>
    <t>Demonstrar, em ambiente funcional e com execução em tempo real, a funcionalidade relacionada ao processo de manutenção escolar, conforme descrito a seguir: a) Filtros para geração de relatórios incluindo data inicial e final, unidade/local, categoria, subcategoria, técnico, data de agendamento e status.</t>
  </si>
  <si>
    <t>10.40</t>
  </si>
  <si>
    <t>Demonstrar, em ambiente funcional e com execução em tempo real, a funcionalidade relacionada ao processo de manutenção escolar, conforme descrito a seguir: b) Apresentar informações detalhadas no relatório, como número da solicitação, data da abertura, categoria, subcategoria, descrição, situação, técnico responsável e horário de agendamento.</t>
  </si>
  <si>
    <t>10.41</t>
  </si>
  <si>
    <t>Demonstrar, em ambiente funcional e com execução em tempo real, a funcionalidade relacionada ao processo de manutenção escolar, conforme descrito a seguir: Relatórios de Serviços Realizados: Filtrar serviços realizados por data, apresentando um resumo por categoria e subcategoria.</t>
  </si>
  <si>
    <t>10.42</t>
  </si>
  <si>
    <t>Demonstrar, em ambiente funcional e com execução em tempo real, a funcionalidade relacionada ao processo de manutenção escolar, conforme descrito a seguir: Relatórios de Solicitações por Unidade ou Local: filtrar solicitações por data e unidade/local, apresentando um resumo das solicitações, totalidade por mês e média de solicitações.</t>
  </si>
  <si>
    <t>10.43</t>
  </si>
  <si>
    <t>Demonstrar, em ambiente funcional e com execução em tempo real, a funcionalidade relacionada ao processo de manutenção escolar, conforme descrito a seguir: a) Filtrar solicitações por data e unidade/local, apresentando um resumo com número da solicitação, unidade/local solicitante, data da abertura, assunto e status.</t>
  </si>
  <si>
    <t>10.44</t>
  </si>
  <si>
    <t>Demonstrar, em ambiente funcional e com execução em tempo real, a funcionalidade relacionada ao processo de manutenção escolar, conforme descrito a seguir: b) Opção para selecionar e imprimir diferentes status de solicitações, como nova, em atendimento, agendado, pendente, cancelado, resolvido e finalizado.</t>
  </si>
  <si>
    <t>11</t>
  </si>
  <si>
    <t>11.1</t>
  </si>
  <si>
    <t>Merenda Escolar</t>
  </si>
  <si>
    <t>Demonstrar, em ambiente funcional e com execução em tempo real, a funcionalidade relacionada à gestão da merenda escolar, conforme descrito a seguir: Permitir a manutenção do planejamento de cardápios, que corresponde à identificação dos cardápios que farão parte do planejamento, com o objetivo de identificar a quantidade planejada das porções de refeições (alimentos ou preparações) que serão servidas aos alunos por escola.</t>
  </si>
  <si>
    <t>A comissão deverá solicitar a execução prática da funcionalidade no sistema, validando cadastros, controle de insumos, planejamento, distribuição, registros e relatórios apresentados.</t>
  </si>
  <si>
    <t>11.2</t>
  </si>
  <si>
    <t>Demonstrar, em ambiente funcional e com execução em tempo real, a funcionalidade relacionada à gestão da merenda escolar, conforme descrito a seguir: Permitir a consulta do resultado gerado pelo planejamento de cardápios, apresentando a quantidade planejada das porções de refeições (alimentos ou preparações) por alimento e data.</t>
  </si>
  <si>
    <t>11.3</t>
  </si>
  <si>
    <t>Demonstrar, em ambiente funcional e com execução em tempo real, a funcionalidade relacionada à gestão da merenda escolar, conforme descrito a seguir: Integração com o Catálogo do Almoxarifado: Permitir a integração do catálogo de material da merenda com o catálogo de material do almoxarifado, facilitando o controle de estoque e suprimentos.</t>
  </si>
  <si>
    <t>11.4</t>
  </si>
  <si>
    <t>Demonstrar, em ambiente funcional e com execução em tempo real, a funcionalidade relacionada à gestão da merenda escolar, conforme descrito a seguir: Possuir controle de entrada, saída e estoque de cada produto da escola.</t>
  </si>
  <si>
    <t>11.5</t>
  </si>
  <si>
    <t>Demonstrar, em ambiente funcional e com execução em tempo real, a funcionalidade relacionada à gestão da merenda escolar, conforme descrito a seguir: Definição de Tipos de Material para Merenda: Possibilitar definir quais tipos de material do catálogo serão operacionalizados na merenda, permitindo a segmentação dos materiais conforme a necessidade.</t>
  </si>
  <si>
    <t>11.6</t>
  </si>
  <si>
    <t>Demonstrar, em ambiente funcional e com execução em tempo real, a funcionalidade relacionada à gestão da merenda escolar, conforme descrito a seguir: Importação e Manutenção da Tabela TACO: Permitir a importação e manutenção da tabela TACO (Tabela Brasileira de Composição de Alimentos), que contém informações nutricionais de alimentos.</t>
  </si>
  <si>
    <t>11.7</t>
  </si>
  <si>
    <t>Demonstrar, em ambiente funcional e com execução em tempo real, a funcionalidade relacionada à gestão da merenda escolar, conforme descrito a seguir: Classificação das Unidades Escolares por Polos/Setores: Possibilitar a definição e classificação das unidades escolares por polos/setores, considerando suas especificidades nutricionais com base na tabela TACO.</t>
  </si>
  <si>
    <t>11.8</t>
  </si>
  <si>
    <t>Demonstrar, em ambiente funcional e com execução em tempo real, a funcionalidade relacionada à gestão da merenda escolar, conforme descrito a seguir: Controle de Tabela de Nutrientes: Controlar a tabela de nutrientes com base nos índices calóricos definidos pela Organização Mundial de Saúde, auxiliando na formulação de cardápios nutricionalmente equilibrados.</t>
  </si>
  <si>
    <t>11.9</t>
  </si>
  <si>
    <t>Demonstrar, em ambiente funcional e com execução em tempo real, a funcionalidade relacionada à gestão da merenda escolar, conforme descrito a seguir: Montagem de Cardápio Nutricional: Permitir a montagem do cardápio pela nutricionista de acordo com as especificações nutricionais da tabela TACO e as necessidades calóricas dos alunos, considerando diferentes tipos de refeições.</t>
  </si>
  <si>
    <t>11.10</t>
  </si>
  <si>
    <t>Demonstrar, em ambiente funcional e com execução em tempo real, a funcionalidade relacionada à gestão da merenda escolar, conforme descrito a seguir: Controle de Calorias e Custo Per Capita: Prover controle do total de calorias e custo per capita dos alimentos servidos, ajudando na gestão financeira do programa de merenda escolar.</t>
  </si>
  <si>
    <t>11.11</t>
  </si>
  <si>
    <t>Demonstrar, em ambiente funcional e com execução em tempo real, a funcionalidade relacionada à gestão da merenda escolar, conforme descrito a seguir: Cadastro de Veículos de Entrega: Possibilitar o cadastro de veículos do município ou de terceiros que fazem entregas e transferências de produtos entre as unidades educacionais.</t>
  </si>
  <si>
    <t>11.12</t>
  </si>
  <si>
    <t>Demonstrar, em ambiente funcional e com execução em tempo real, a funcionalidade relacionada à gestão da merenda escolar, conforme descrito a seguir: Controle de Agenda de Entrega de Produtos: Controlar a agenda de entrega de produtos que compõem a merenda escolar, permitindo o registro dos dias de entrega para cada escola.</t>
  </si>
  <si>
    <t>11.13</t>
  </si>
  <si>
    <t>Demonstrar, em ambiente funcional e com execução em tempo real, a funcionalidade relacionada à gestão da merenda escolar, conforme descrito a seguir: Relatório de Necessidade de Compras: Gerar relatório de necessidade de compras, sugerindo a reposição de materiais com base no consumo das unidades escolares.</t>
  </si>
  <si>
    <t>11.14</t>
  </si>
  <si>
    <t>Demonstrar, em ambiente funcional e com execução em tempo real, a funcionalidade relacionada à gestão da merenda escolar, conforme descrito a seguir: Mapa de Distribuição da Merenda: Criar o mapa de distribuição da merenda para planejar a entrega dos produtos alimentícios nas escolas.</t>
  </si>
  <si>
    <t>11.15</t>
  </si>
  <si>
    <t>Demonstrar, em ambiente funcional e com execução em tempo real, a funcionalidade relacionada à gestão da merenda escolar, conforme descrito a seguir: Controle de Estoque por Unidade Escolar: Permitir que cada unidade escolar faça o controle individual do seu estoque de alimentos recebidos para a merenda escolar.</t>
  </si>
  <si>
    <t>11.16</t>
  </si>
  <si>
    <t>Demonstrar, em ambiente funcional e com execução em tempo real, a funcionalidade relacionada à gestão da merenda escolar, conforme descrito a seguir: Geração e Impressão de Mapas de Distribuição: Gerar e imprimir o mapa de distribuição de alimentos para as unidades escolares, auxiliando na logística de entrega.</t>
  </si>
  <si>
    <t>11.17</t>
  </si>
  <si>
    <t>Demonstrar, em ambiente funcional e com execução em tempo real, a funcionalidade relacionada à gestão da merenda escolar, conforme descrito a seguir: Agenda de Visitas da Nutricionista: Permitir que a nutricionista construa e gerencie sua agenda de visitas, treinamentos, orientações e inspeções nas unidades escolares, registrando todas as etapas de trabalho no sistema.</t>
  </si>
  <si>
    <t>11.18</t>
  </si>
  <si>
    <t>Demonstrar, em ambiente funcional e com execução em tempo real, a funcionalidade relacionada à gestão da merenda escolar, conforme descrito a seguir: Comissão de Avaliação e Decisão (CAE): Possibilitar a formação de uma comissão de avaliação e decisão com os membros do CAE (Conselho de Alimentação Escolar).</t>
  </si>
  <si>
    <t>11.19</t>
  </si>
  <si>
    <t>Demonstrar, em ambiente funcional e com execução em tempo real, a funcionalidade relacionada à gestão da merenda escolar, conforme descrito a seguir: Testes de Aceitação e Inspeção Física: Realizar testes de aceitação por parte dos alunos e nutricionistas, além de inspeções físicas das instalações e armazenamento de alimentos, objetos utilizados para servir refeições e higiene das unidades escolares, registrando e pontuando com planos de ação.</t>
  </si>
  <si>
    <t>11.20</t>
  </si>
  <si>
    <t>Demonstrar, em ambiente funcional e com execução em tempo real, a funcionalidade relacionada à gestão da merenda escolar, conforme descrito a seguir: Estatísticas de Distribuição de Calorias e Nutrientes: Gerar estatísticas de distribuição per capita de calorias e nutrientes de acordo com as recomendações do Programa Nacional de Alimentação Escolar (PNAE).</t>
  </si>
  <si>
    <t>11.21</t>
  </si>
  <si>
    <t>Demonstrar, em ambiente funcional e com execução em tempo real, a funcionalidade relacionada à gestão da merenda escolar, conforme descrito a seguir: Permitir a inclusão dos programas de alimentação e consumo per capita em cada produto, possibilitando realizar o cálculo e impressão de relatório para os alunos.</t>
  </si>
  <si>
    <t>12</t>
  </si>
  <si>
    <t>12.1</t>
  </si>
  <si>
    <t>Transporte Escolar</t>
  </si>
  <si>
    <t>Demonstrar, em ambiente funcional e com execução em tempo real, a funcionalidade relacionada à gestão do transporte escolar, conforme descrito a seguir: Gestão do Transporte Escolar: Permitir a gestão do transporte escolar da rede de ensino da Secretaria de Educação.</t>
  </si>
  <si>
    <t>A comissão deverá solicitar a execução prática da funcionalidade no sistema, validando cadastros, rotas, veículos, motoristas, alunos transportados, controles, registros e relatórios apresentados.</t>
  </si>
  <si>
    <t>12.2</t>
  </si>
  <si>
    <t>Demonstrar, em ambiente funcional e com execução em tempo real, a funcionalidade relacionada à gestão do transporte escolar, conforme descrito a seguir: Gerenciamento da Frota Escolar: Fornecer gerenciamento da frota escolar, incluindo controle de veículos, pontos de parada, rotas e lotação dos alunos.</t>
  </si>
  <si>
    <t>12.3</t>
  </si>
  <si>
    <t>Demonstrar, em ambiente funcional e com execução em tempo real, a funcionalidade relacionada à gestão do transporte escolar, conforme descrito a seguir: a) Permitir a visualização de indicadores com informações em tempo real sobre total de alunos transportados pela frota.</t>
  </si>
  <si>
    <t>12.4</t>
  </si>
  <si>
    <t>Demonstrar, em ambiente funcional e com execução em tempo real, a funcionalidade relacionada à gestão do transporte escolar, conforme descrito a seguir: b) Permitir a visualização de indicadores com informações em tempo real sobreotal de veículos utilizados na frota.</t>
  </si>
  <si>
    <t>12.5</t>
  </si>
  <si>
    <t>Demonstrar, em ambiente funcional e com execução em tempo real, a funcionalidade relacionada à gestão do transporte escolar, conforme descrito a seguir: c) Permitir a visualização de indicadores com informações em tempo real sobre total de motoristas associados à frota.</t>
  </si>
  <si>
    <t>12.6</t>
  </si>
  <si>
    <t>Demonstrar, em ambiente funcional e com execução em tempo real, a funcionalidade relacionada à gestão do transporte escolar, conforme descrito a seguir: d) Permitir a visualização de indicadores com informações em tempo real sobre situação das CNHs dos motoristas ativos no cadastro de gestão de transporte.</t>
  </si>
  <si>
    <t>12.7</t>
  </si>
  <si>
    <t>Demonstrar, em ambiente funcional e com execução em tempo real, a funcionalidade relacionada à gestão do transporte escolar, conforme descrito a seguir: e) Permitir a visualização de indicadores com informações em tempo real sobre total de monitores associados à frota.</t>
  </si>
  <si>
    <t>12.8</t>
  </si>
  <si>
    <t>Demonstrar, em ambiente funcional e com execução em tempo real, a funcionalidade relacionada à gestão do transporte escolar, conforme descrito a seguir: f) Permitir a visualização de indicadores com informações em tempo real sobre total de vagas disponíveis na frota.</t>
  </si>
  <si>
    <t>12.9</t>
  </si>
  <si>
    <t>Demonstrar, em ambiente funcional e com execução em tempo real, a funcionalidade relacionada à gestão do transporte escolar, conforme descrito a seguir: g) Permitir a visualização de indicadores com informações em tempo real sobre total de alunos sem identificação de endereço no cadastro.</t>
  </si>
  <si>
    <t>12.10</t>
  </si>
  <si>
    <t>Demonstrar, em ambiente funcional e com execução em tempo real, a funcionalidade relacionada à gestão do transporte escolar, conforme descrito a seguir: h) Permitir a visualização de indicadores com informações em tempo real sobre total de veículos com atraso na inspeção veicular.</t>
  </si>
  <si>
    <t>12.11</t>
  </si>
  <si>
    <t>Demonstrar, em ambiente funcional e com execução em tempo real, a funcionalidade relacionada à gestão do transporte escolar, conforme descrito a seguir: i) Permitir a visualização de indicadores com informações em tempo real sobre total de ocorrências sem análise.</t>
  </si>
  <si>
    <t>12.12</t>
  </si>
  <si>
    <t>Demonstrar, em ambiente funcional e com execução em tempo real, a funcionalidade relacionada à gestão do transporte escolar, conforme descrito a seguir: j) Permitir a visualização de indicadores com informações em tempo real sobre total de veículos com cronotacógrafo em atraso.</t>
  </si>
  <si>
    <t>12.13</t>
  </si>
  <si>
    <t>Demonstrar, em ambiente funcional e com execução em tempo real, a funcionalidade relacionada à gestão do transporte escolar, conforme descrito a seguir: k) Permitir a visualização de indicadores com informações em tempo real sobre todos os indicadores devem incluir dados das frotas própria e terceirizada.</t>
  </si>
  <si>
    <t>12.14</t>
  </si>
  <si>
    <t>Demonstrar, em ambiente funcional e com execução em tempo real, a funcionalidade relacionada à gestão do transporte escolar, conforme descrito a seguir: Visualização de Gráficos: Permitir a visualização em gráfico do total de alunos por método de adesão ao transporte, por zona urbana e rural, e representar o cenário acadêmico da rede municipal e por escola, tanto em percentual quanto quantitativo.</t>
  </si>
  <si>
    <t>12.15</t>
  </si>
  <si>
    <t>Demonstrar, em ambiente funcional e com execução em tempo real, a funcionalidade relacionada à gestão do transporte escolar, conforme descrito a seguir: Cadastrar e gerir  fornecedores.</t>
  </si>
  <si>
    <t>12.16</t>
  </si>
  <si>
    <t>Demonstrar, em ambiente funcional e com execução em tempo real, a funcionalidade relacionada à gestão do transporte escolar, conforme descrito a seguir: a) Permitir cadastrar, registrar, associar, movimentar, visualizar, editar e excluir informações de fornecedores.</t>
  </si>
  <si>
    <t>12.17</t>
  </si>
  <si>
    <t>Demonstrar, em ambiente funcional e com execução em tempo real, a funcionalidade relacionada à gestão do transporte escolar, conforme descrito a seguir: b) Incluir detalhes como nome fantasia, razão social, status de atividade, tipo de pessoa, CNPJ, serviços oferecidos (transporte, serviço, material de consumo).</t>
  </si>
  <si>
    <t>12.18</t>
  </si>
  <si>
    <t>Demonstrar, em ambiente funcional e com execução em tempo real, a funcionalidade relacionada à gestão do transporte escolar, conforme descrito a seguir: c) Registrar a data de inatividade do fornecedor e endereço completo.</t>
  </si>
  <si>
    <t>12.19</t>
  </si>
  <si>
    <t>Demonstrar, em ambiente funcional e com execução em tempo real, a funcionalidade relacionada à gestão do transporte escolar, conforme descrito a seguir: Gestão de Abastecimentos: Permitir o registro de abastecimentos, incluindo detalhes do veículo, fornecedor, data, tipo de combustível, quantidade, preço por litro, total pago, nota fiscal e número de autorização.</t>
  </si>
  <si>
    <t>12.20</t>
  </si>
  <si>
    <t>Demonstrar, em ambiente funcional e com execução em tempo real, a funcionalidade relacionada à gestão do transporte escolar, conforme descrito a seguir: Gestão de Combustíveis: Permitir o gerenciamento de tipos de combustíveis.</t>
  </si>
  <si>
    <t>12.21</t>
  </si>
  <si>
    <t>Demonstrar, em ambiente funcional e com execução em tempo real, a funcionalidade relacionada à gestão do transporte escolar, conforme descrito a seguir: a) Permitir o agendamento de veículos para servidores da Secretaria de Educação.</t>
  </si>
  <si>
    <t>12.22</t>
  </si>
  <si>
    <t>Demonstrar, em ambiente funcional e com execução em tempo real, a funcionalidade relacionada à gestão do transporte escolar, conforme descrito a seguir: b) Possibilitar a reserva de veículos especificando modelo do veículo, solicitante, motivo da reserva, data e hora de retirada e devolução.</t>
  </si>
  <si>
    <t>12.23</t>
  </si>
  <si>
    <t>Demonstrar, em ambiente funcional e com execução em tempo real, a funcionalidade relacionada à gestão do transporte escolar, conforme descrito a seguir: c) Apresentar um calendário mensal com as datas dos agendamentos.</t>
  </si>
  <si>
    <t>12.24</t>
  </si>
  <si>
    <t>Demonstrar, em ambiente funcional e com execução em tempo real, a funcionalidade relacionada à gestão do transporte escolar, conforme descrito a seguir: a) Permitir a inserção e gerenciamento de inspeções veiculares com prazo de validade.</t>
  </si>
  <si>
    <t>12.25</t>
  </si>
  <si>
    <t>Demonstrar, em ambiente funcional e com execução em tempo real, a funcionalidade relacionada à gestão do transporte escolar, conforme descrito a seguir: b) Criar inspeções com perguntas específicas para levantamento do estado da frota, incluindo inspeções aleatórias e programadas.</t>
  </si>
  <si>
    <t>12.26</t>
  </si>
  <si>
    <t>Demonstrar, em ambiente funcional e com execução em tempo real, a funcionalidade relacionada à gestão do transporte escolar, conforme descrito a seguir: c) Realizar e criar modelos variados de inspeções veiculares, além de pesquisar e visualizar inspeções antigas.</t>
  </si>
  <si>
    <t>12.27</t>
  </si>
  <si>
    <t>Demonstrar, em ambiente funcional e com execução em tempo real, a funcionalidade relacionada à gestão do transporte escolar, conforme descrito a seguir: a) Permitir a inserção de diferentes tipos de ocorrências associadas a alunos, monitores, motoristas, rotas e veículos.</t>
  </si>
  <si>
    <t>12.28</t>
  </si>
  <si>
    <t>Demonstrar, em ambiente funcional e com execução em tempo real, a funcionalidade relacionada à gestão do transporte escolar, conforme descrito a seguir: b) Registrar e avaliar as ocorrências pelo coordenador do setor de transporte.</t>
  </si>
  <si>
    <t>12.29</t>
  </si>
  <si>
    <t>Demonstrar, em ambiente funcional e com execução em tempo real, a funcionalidade relacionada à gestão do transporte escolar, conforme descrito a seguir: Registro de Ocorrências: Permitir a inserção de registros de ocorrências ocorridas no transporte escolar, detalhando unidade, rota, tipo da ocorrência, assunto, data e descrição.</t>
  </si>
  <si>
    <t>12.30</t>
  </si>
  <si>
    <t>Demonstrar, em ambiente funcional e com execução em tempo real, a funcionalidade relacionada à gestão do transporte escolar, conforme descrito a seguir: a) Permitir inserir e manter registros dos monitores, incluindo status ativo ou inativo.</t>
  </si>
  <si>
    <t>12.31</t>
  </si>
  <si>
    <t>Demonstrar, em ambiente funcional e com execução em tempo real, a funcionalidade relacionada à gestão do transporte escolar, conforme descrito a seguir: b) Inserir dados completos dos monitores, como CPF, nome, dados pessoais e contato.</t>
  </si>
  <si>
    <t>12.32</t>
  </si>
  <si>
    <t>Demonstrar, em ambiente funcional e com execução em tempo real, a funcionalidade relacionada à gestão do transporte escolar, conforme descrito a seguir: c) Associar monitores à empresa fornecedora.</t>
  </si>
  <si>
    <t>12.33</t>
  </si>
  <si>
    <t>Demonstrar, em ambiente funcional e com execução em tempo real, a funcionalidade relacionada à gestão do transporte escolar, conforme descrito a seguir: d) Gerenciar carteira do monitor, com número, validade e histórico.</t>
  </si>
  <si>
    <t>12.34</t>
  </si>
  <si>
    <t>Demonstrar, em ambiente funcional e com execução em tempo real, a funcionalidade relacionada à gestão do transporte escolar, conforme descrito a seguir: a) Vincular motoristas aos veículos e rotas cadastradas.</t>
  </si>
  <si>
    <t>12.35</t>
  </si>
  <si>
    <t>Demonstrar, em ambiente funcional e com execução em tempo real, a funcionalidade relacionada à gestão do transporte escolar, conforme descrito a seguir: b) Permitir inserir e manter registros dos motoristas, incluindo status ativo ou inativo.</t>
  </si>
  <si>
    <t>12.36</t>
  </si>
  <si>
    <t>Demonstrar, em ambiente funcional e com execução em tempo real, a funcionalidade relacionada à gestão do transporte escolar, conforme descrito a seguir: c) Inserir dados completos dos motoristas, como CPF, nome, dados pessoais e contato.</t>
  </si>
  <si>
    <t>12.37</t>
  </si>
  <si>
    <t>Demonstrar, em ambiente funcional e com execução em tempo real, a funcionalidade relacionada à gestão do transporte escolar, conforme descrito a seguir: d) Associar motoristas à empresa fornecedora.</t>
  </si>
  <si>
    <t>12.38</t>
  </si>
  <si>
    <t>Demonstrar, em ambiente funcional e com execução em tempo real, a funcionalidade relacionada à gestão do transporte escolar, conforme descrito a seguir: e) Gerenciar CNH dos motoristas, com número, validade e histórico.</t>
  </si>
  <si>
    <t>12.39</t>
  </si>
  <si>
    <t>Demonstrar, em ambiente funcional e com execução em tempo real, a funcionalidade relacionada à gestão do transporte escolar, conforme descrito a seguir: Nota Fiscal de Serviço: Permitir a inserção de notas fiscais de serviços, incluindo valor, descrição, data de execução, fornecedor, tipo do serviço e vinculação ao veículo específico.</t>
  </si>
  <si>
    <t>12.40</t>
  </si>
  <si>
    <t>Demonstrar, em ambiente funcional e com execução em tempo real, a funcionalidade relacionada à gestão do transporte escolar, conforme descrito a seguir: Gestão de Serviços: Permitir a inserção de tipos de serviços a serem executados pela frota da rede municipal.</t>
  </si>
  <si>
    <t>12.41</t>
  </si>
  <si>
    <t>Demonstrar, em ambiente funcional e com execução em tempo real, a funcionalidade relacionada à gestão do transporte escolar, conforme descrito a seguir: a) Permitir a inserção de detalhes das rotas, incluindo nome, tipo, ano letivo, custo diário, valor em contrato, quilometragem e quantidade de vagas para terceiros ou parceiros.</t>
  </si>
  <si>
    <t>12.42</t>
  </si>
  <si>
    <t>Demonstrar, em ambiente funcional e com execução em tempo real, a funcionalidade relacionada à gestão do transporte escolar, conforme descrito a seguir: b) Associar motoristas e monitores às rotas.</t>
  </si>
  <si>
    <t>12.43</t>
  </si>
  <si>
    <t>Demonstrar, em ambiente funcional e com execução em tempo real, a funcionalidade relacionada à gestão do transporte escolar, conforme descrito a seguir: c) Associar veículos às rotas.</t>
  </si>
  <si>
    <t>12.44</t>
  </si>
  <si>
    <t>Demonstrar, em ambiente funcional e com execução em tempo real, a funcionalidade relacionada à gestão do transporte escolar, conforme descrito a seguir: a) Gerenciar itinerários e pontos de parada com latitude e longitude.</t>
  </si>
  <si>
    <t>12.45</t>
  </si>
  <si>
    <t>Demonstrar, em ambiente funcional e com execução em tempo real, a funcionalidade relacionada à gestão do transporte escolar, conforme descrito a seguir: b) Vincular unidades escolares e turnos aos pontos de parada.</t>
  </si>
  <si>
    <t>12.46</t>
  </si>
  <si>
    <t>Demonstrar, em ambiente funcional e com execução em tempo real, a funcionalidade relacionada à gestão do transporte escolar, conforme descrito a seguir: c) Integrar com Google Maps para visualização e simulação dos itinerários.</t>
  </si>
  <si>
    <t>12.47</t>
  </si>
  <si>
    <t>Demonstrar, em ambiente funcional e com execução em tempo real, a funcionalidade relacionada à gestão do transporte escolar, conforme descrito a seguir: Cadastro de Veículos da Frota Escolar: Permitir o cadastro de veículos da frota escolar, incluindo modelo, categoria, fabricante, tipo da frota, placa e lotação.</t>
  </si>
  <si>
    <t>12.48</t>
  </si>
  <si>
    <t>Demonstrar, em ambiente funcional e com execução em tempo real, a funcionalidade relacionada à gestão do transporte escolar, conforme descrito a seguir: a) Associar alunos aos agrupamentos de motoristas e veículos por rota, considerando apenas aqueles marcados como usuários do transporte escolar.</t>
  </si>
  <si>
    <t>12.49</t>
  </si>
  <si>
    <t>Demonstrar, em ambiente funcional e com execução em tempo real, a funcionalidade relacionada à gestão do transporte escolar, conforme descrito a seguir: b) Assegurar que alunos já alocados em uma rota não apareçam em outras.</t>
  </si>
  <si>
    <t>12.50</t>
  </si>
  <si>
    <t>Demonstrar, em ambiente funcional e com execução em tempo real, a funcionalidade relacionada à gestão do transporte escolar, conforme descrito a seguir: a) Permitir a visualização das rotas no mapa, identificando todos os pontos de parada.</t>
  </si>
  <si>
    <t>12.51</t>
  </si>
  <si>
    <t>Demonstrar, em ambiente funcional e com execução em tempo real, a funcionalidade relacionada à gestão do transporte escolar, conforme descrito a seguir: b) Analisar a relação das escolas com o sistema de transporte escolar, incluindo informações de matrículas e utilização do transporte pelos alunos.</t>
  </si>
  <si>
    <t>12.52</t>
  </si>
  <si>
    <t>Demonstrar, em ambiente funcional e com execução em tempo real, a funcionalidade relacionada à gestão do transporte escolar, conforme descrito a seguir: c) Habilitar o coordenador do transporte escolar a alterar as informações de transporte dos alunos, incluindo adicionar ou remover alunos do sistema de transporte escolar.</t>
  </si>
  <si>
    <t>12.53</t>
  </si>
  <si>
    <t>Demonstrar, em ambiente funcional e com execução em tempo real, a funcionalidade relacionada à gestão do transporte escolar, conforme descrito a seguir: a) Deverá permitir tipos de rotas.</t>
  </si>
  <si>
    <t>12.54</t>
  </si>
  <si>
    <t>Demonstrar, em ambiente funcional e com execução em tempo real, a funcionalidade relacionada à gestão do transporte escolar, conforme descrito a seguir: b) Deverá permitir registrar nomes para cada rota.</t>
  </si>
  <si>
    <t>12.55</t>
  </si>
  <si>
    <t>Demonstrar, em ambiente funcional e com execução em tempo real, a funcionalidade relacionada à gestão do transporte escolar, conforme descrito a seguir: a) Deverá permitir registrar dados dos veículos.</t>
  </si>
  <si>
    <t>12.56</t>
  </si>
  <si>
    <t>Demonstrar, em ambiente funcional e com execução em tempo real, a funcionalidade relacionada à gestão do transporte escolar, conforme descrito a seguir: b) Deverá permitir informar os veículos da frota da Secretaria de Educação ou de terceirizado.</t>
  </si>
  <si>
    <t>12.57</t>
  </si>
  <si>
    <t>Demonstrar, em ambiente funcional e com execução em tempo real, a funcionalidade relacionada à gestão do transporte escolar, conforme descrito a seguir: a) Deverá permitir registrar o veículo com o renavam.</t>
  </si>
  <si>
    <t>12.58</t>
  </si>
  <si>
    <t>Demonstrar, em ambiente funcional e com execução em tempo real, a funcionalidade relacionada à gestão do transporte escolar, conforme descrito a seguir: b) Deverá permitir registrar o veículo com o modelo.</t>
  </si>
  <si>
    <t>12.59</t>
  </si>
  <si>
    <t>Demonstrar, em ambiente funcional e com execução em tempo real, a funcionalidade relacionada à gestão do transporte escolar, conforme descrito a seguir: c) Deverá permitir registrar o veículo com a marca.</t>
  </si>
  <si>
    <t>12.60</t>
  </si>
  <si>
    <t>Demonstrar, em ambiente funcional e com execução em tempo real, a funcionalidade relacionada à gestão do transporte escolar, conforme descrito a seguir: d) Deverá permitir registrar o veículo com a placa.</t>
  </si>
  <si>
    <t>12.61</t>
  </si>
  <si>
    <t>Demonstrar, em ambiente funcional e com execução em tempo real, a funcionalidade relacionada à gestão do transporte escolar, conforme descrito a seguir: e) Deverá permitir registrar o veículo com o ano de fabricação.</t>
  </si>
  <si>
    <t>12.62</t>
  </si>
  <si>
    <t>Demonstrar, em ambiente funcional e com execução em tempo real, a funcionalidade relacionada à gestão do transporte escolar, conforme descrito a seguir: f)  Deverá permitir registrar o veículo com o número de cadastro no DETRAN.</t>
  </si>
  <si>
    <t>12.63</t>
  </si>
  <si>
    <t>Demonstrar, em ambiente funcional e com execução em tempo real, a funcionalidade relacionada à gestão do transporte escolar, conforme descrito a seguir: g) Deverá permitir registrar o veículo com o número da Inspeção do DETRAN.</t>
  </si>
  <si>
    <t>12.64</t>
  </si>
  <si>
    <t>Demonstrar, em ambiente funcional e com execução em tempo real, a funcionalidade relacionada à gestão do transporte escolar, conforme descrito a seguir: h) Deverá permitir registrar o veículo com a capacidade do veículo.</t>
  </si>
  <si>
    <t>12.65</t>
  </si>
  <si>
    <t>Demonstrar, em ambiente funcional e com execução em tempo real, a funcionalidade relacionada à gestão do transporte escolar, conforme descrito a seguir: i Deverá permitir registrar o veículo com o seguro e sua validade.</t>
  </si>
  <si>
    <t>12.66</t>
  </si>
  <si>
    <t>Demonstrar, em ambiente funcional e com execução em tempo real, a funcionalidade relacionada à gestão do transporte escolar, conforme descrito a seguir: j) Deverá permitir registrar o veículo com o licenciamento.</t>
  </si>
  <si>
    <t>12.67</t>
  </si>
  <si>
    <t>Demonstrar, em ambiente funcional e com execução em tempo real, a funcionalidade relacionada à gestão do transporte escolar, conforme descrito a seguir: k) Deverá permitir registrar o veículo com o tipo do veículo.</t>
  </si>
  <si>
    <t>12.68</t>
  </si>
  <si>
    <t>Demonstrar, em ambiente funcional e com execução em tempo real, a funcionalidade relacionada à gestão do transporte escolar, conforme descrito a seguir: l) Deverá permitir registrar o veículo com o tipo do combustível.</t>
  </si>
  <si>
    <t>12.69</t>
  </si>
  <si>
    <t>Demonstrar, em ambiente funcional e com execução em tempo real, a funcionalidade relacionada à gestão do transporte escolar, conforme descrito a seguir: m) Deverá permitir registrar o veículo com a empresa fornecedora.</t>
  </si>
  <si>
    <t>12.70</t>
  </si>
  <si>
    <t>Demonstrar, em ambiente funcional e com execução em tempo real, a funcionalidade relacionada à gestão do transporte escolar, conforme descrito a seguir: n) Deverá permitir registrar o veículo com a adaptação para necessidade especial.</t>
  </si>
  <si>
    <t>12.71</t>
  </si>
  <si>
    <t>Demonstrar, em ambiente funcional e com execução em tempo real, a funcionalidade relacionada à gestão do transporte escolar, conforme descrito a seguir: o) Deverá permitir registrar o veículo com o status de ativo para uso.</t>
  </si>
  <si>
    <t>12.72</t>
  </si>
  <si>
    <t>Demonstrar, em ambiente funcional e com execução em tempo real, a funcionalidade relacionada à gestão do transporte escolar, conforme descrito a seguir: p) Deverá permitir registrar o veículo com a circulação interna.</t>
  </si>
  <si>
    <t>12.73</t>
  </si>
  <si>
    <t>Demonstrar, em ambiente funcional e com execução em tempo real, a funcionalidade relacionada à gestão do transporte escolar, conforme descrito a seguir: q) Deverá permitir registrar o veículo com a informação se possui cronotacógrafo.</t>
  </si>
  <si>
    <t>12.74</t>
  </si>
  <si>
    <t>Demonstrar, em ambiente funcional e com execução em tempo real, a funcionalidade relacionada à gestão do transporte escolar, conforme descrito a seguir: r) Deverá permitir registrar o veículo com as datas de inatividade e da última aferição.</t>
  </si>
  <si>
    <t>12.75</t>
  </si>
  <si>
    <t>Demonstrar, em ambiente funcional e com execução em tempo real, a funcionalidade relacionada à gestão do transporte escolar, conforme descrito a seguir: a) Deverá permitir avaliar a inspeção veicular de forma individualizada por veículo da frota.</t>
  </si>
  <si>
    <t>12.76</t>
  </si>
  <si>
    <t>Demonstrar, em ambiente funcional e com execução em tempo real, a funcionalidade relacionada à gestão do transporte escolar, conforme descrito a seguir: b) O responsável pela inspeção responderá de acordo com a situação do veículo responder um questionário configurado.</t>
  </si>
  <si>
    <t>12.77</t>
  </si>
  <si>
    <t>Demonstrar, em ambiente funcional e com execução em tempo real, a funcionalidade relacionada à gestão do transporte escolar, conforme descrito a seguir: a) Deverá permitir tipos de veículos.</t>
  </si>
  <si>
    <t>12.78</t>
  </si>
  <si>
    <t>Demonstrar, em ambiente funcional e com execução em tempo real, a funcionalidade relacionada à gestão do transporte escolar, conforme descrito a seguir: b) Deverá permitir registrar nome do tipo de veículo que será utilizado na frota.</t>
  </si>
  <si>
    <t>12.79</t>
  </si>
  <si>
    <t>Demonstrar, em ambiente funcional e com execução em tempo real, a funcionalidade relacionada à gestão do transporte escolar, conforme descrito a seguir: a) Deverá permitir solicitações de reservas de veículos.</t>
  </si>
  <si>
    <t>12.80</t>
  </si>
  <si>
    <t>Demonstrar, em ambiente funcional e com execução em tempo real, a funcionalidade relacionada à gestão do transporte escolar, conforme descrito a seguir: b) Servidores específicos da Secretaria de Educação podem solicitar reserva de veículo e seu respectivo uso.</t>
  </si>
  <si>
    <t>12.81</t>
  </si>
  <si>
    <t>Demonstrar, em ambiente funcional e com execução em tempo real, a funcionalidade relacionada à gestão do transporte escolar, conforme descrito a seguir: d) Para realizar a solicitação de reserva dos veículos internos, é necessário inserir o CPF do servidor.</t>
  </si>
  <si>
    <t>12.82</t>
  </si>
  <si>
    <t>Demonstrar, em ambiente funcional e com execução em tempo real, a funcionalidade relacionada à gestão do transporte escolar, conforme descrito a seguir: e) Para realizar a solicitação de reserva dos veículos internos, é necessário inserir a data de nascimento do servidor.</t>
  </si>
  <si>
    <t>12.83</t>
  </si>
  <si>
    <t>Demonstrar, em ambiente funcional e com execução em tempo real, a funcionalidade relacionada à gestão do transporte escolar, conforme descrito a seguir: f) Para realizar a solicitação de reserva dos veículos internos, é necessário inserir o nome do servidor.</t>
  </si>
  <si>
    <t>12.84</t>
  </si>
  <si>
    <t>Demonstrar, em ambiente funcional e com execução em tempo real, a funcionalidade relacionada à gestão do transporte escolar, conforme descrito a seguir: g) Para realizar a solicitação de reserva dos veículos internos, deverá possuir a opção de inserir nome social.</t>
  </si>
  <si>
    <t>12.85</t>
  </si>
  <si>
    <t>Demonstrar, em ambiente funcional e com execução em tempo real, a funcionalidade relacionada à gestão do transporte escolar, conforme descrito a seguir: h) Para realizar a solicitação de reserva dos veículos internos, é necessário inserir o gênero do servidor.</t>
  </si>
  <si>
    <t>12.86</t>
  </si>
  <si>
    <t>Demonstrar, em ambiente funcional e com execução em tempo real, a funcionalidade relacionada à gestão do transporte escolar, conforme descrito a seguir: i) Para realizar a solicitação de reserva dos veículos internos, é necessário inserir o e-mail do servidor.</t>
  </si>
  <si>
    <t>12.87</t>
  </si>
  <si>
    <t>Demonstrar, em ambiente funcional e com execução em tempo real, a funcionalidade relacionada à gestão do transporte escolar, conforme descrito a seguir: j) Para realizar a solicitação de reserva dos veículos internos, é necessário inserir a cor/raça do servidor.</t>
  </si>
  <si>
    <t>12.88</t>
  </si>
  <si>
    <t>Demonstrar, em ambiente funcional e com execução em tempo real, a funcionalidade relacionada à gestão do transporte escolar, conforme descrito a seguir: k) Para realizar a solicitação de reserva dos veículos internos, é necessário inserir o estado civil do servidor.</t>
  </si>
  <si>
    <t>12.89</t>
  </si>
  <si>
    <t>Demonstrar, em ambiente funcional e com execução em tempo real, a funcionalidade relacionada à gestão do transporte escolar, conforme descrito a seguir: l) Para realizar a solicitação de reserva dos veículos internos, é necessário inserir se houver necessidade especial do servidor.</t>
  </si>
  <si>
    <t>12.90</t>
  </si>
  <si>
    <t>Demonstrar, em ambiente funcional e com execução em tempo real, a funcionalidade relacionada à gestão do transporte escolar, conforme descrito a seguir: m) Para realizar a solicitação de reserva dos veículos internos, é necessário inserir a nacionalidade do servidor.</t>
  </si>
  <si>
    <t>12.91</t>
  </si>
  <si>
    <t>Demonstrar, em ambiente funcional e com execução em tempo real, a funcionalidade relacionada à gestão do transporte escolar, conforme descrito a seguir: n) Para realizar a solicitação de reserva dos veículos internos, é necessário inserir a UF de naturalidade do servidor.</t>
  </si>
  <si>
    <t>12.92</t>
  </si>
  <si>
    <t>Demonstrar, em ambiente funcional e com execução em tempo real, a funcionalidade relacionada à gestão do transporte escolar, conforme descrito a seguir: o) Para realizar a solicitação de reserva dos veículos internos, é necessário inserir o município da naturalidade do servidor.</t>
  </si>
  <si>
    <t>12.93</t>
  </si>
  <si>
    <t>Demonstrar, em ambiente funcional e com execução em tempo real, a funcionalidade relacionada à gestão do transporte escolar, conforme descrito a seguir: p) Para realizar a solicitação de reserva dos veículos internos, é necessário inserir o grau de escolaridade do servidor.</t>
  </si>
  <si>
    <t>12.94</t>
  </si>
  <si>
    <t>Demonstrar, em ambiente funcional e com execução em tempo real, a funcionalidade relacionada à gestão do transporte escolar, conforme descrito a seguir: q) Para realizar a solicitação de reserva dos veículos internos, é necessário inserir a filiação do servidor.</t>
  </si>
  <si>
    <t>12.95</t>
  </si>
  <si>
    <t>Demonstrar, em ambiente funcional e com execução em tempo real, a funcionalidade relacionada à gestão do transporte escolar, conforme descrito a seguir: r) Para realizar a solicitação de reserva dos veículos internos, é necessário inserir o telefone do servidor.</t>
  </si>
  <si>
    <t>12.96</t>
  </si>
  <si>
    <t>Demonstrar, em ambiente funcional e com execução em tempo real, a funcionalidade relacionada à gestão do transporte escolar, conforme descrito a seguir: s) Para realizar a solicitação de reserva dos veículos internos, é necessário inserir o endereço completo do servidor.</t>
  </si>
  <si>
    <t>12.97</t>
  </si>
  <si>
    <t>Demonstrar, em ambiente funcional e com execução em tempo real, a funcionalidade relacionada à gestão do transporte escolar, conforme descrito a seguir: t) Para realizar a solicitação de reserva dos veículos internos, é necessário inserir o RG completo do servidor.</t>
  </si>
  <si>
    <t>12.98</t>
  </si>
  <si>
    <t>Demonstrar, em ambiente funcional e com execução em tempo real, a funcionalidade relacionada à gestão do transporte escolar, conforme descrito a seguir: a) Deverá permitir consultar os alunos por período letivo que utilizam transporte escolar.</t>
  </si>
  <si>
    <t>12.99</t>
  </si>
  <si>
    <t xml:space="preserve">Demonstrar, em ambiente funcional e com execução em tempo real, a funcionalidade relacionada à gestão do transporte escolar, conforme descrito a seguir: b) A consulta de alunos utilizando o transporte escolar deverá ser no mesmo módulo. </t>
  </si>
  <si>
    <t>12.100</t>
  </si>
  <si>
    <t>Demonstrar, em ambiente funcional e com execução em tempo real, a funcionalidade relacionada à gestão do transporte escolar, conforme descrito a seguir: c) As informações a serem extraídas incluem o nome do aluno, unidade escolar que estuda, data de nascimento e a confirmação da utilização de transporte escolar.</t>
  </si>
  <si>
    <t>12.101</t>
  </si>
  <si>
    <t>Demonstrar, em ambiente funcional e com execução em tempo real, a funcionalidade relacionada à gestão do transporte escolar, conforme descrito a seguir: d) Deverá haver um atalho específico para visualizar a ficha completa do aluno, contendo todos os dados da ficha cadastral alimentados pelo módulo acadêmico.</t>
  </si>
  <si>
    <t>12.102</t>
  </si>
  <si>
    <t>Demonstrar, em ambiente funcional e com execução em tempo real, a funcionalidade relacionada à gestão do transporte escolar, conforme descrito a seguir: a) Deverá permitir consultar as rotas por período letivo, unidades escolares e pela descrição da rota.</t>
  </si>
  <si>
    <t>12.103</t>
  </si>
  <si>
    <t>Demonstrar, em ambiente funcional e com execução em tempo real, a funcionalidade relacionada à gestão do transporte escolar, conforme descrito a seguir: b) As informações a serem extraídas incluem a capacidade total e atual da rota, quantidade de alunos que utilizam a rota e o saldo de vagas.</t>
  </si>
  <si>
    <t>12.104</t>
  </si>
  <si>
    <t>Demonstrar, em ambiente funcional e com execução em tempo real, a funcionalidade relacionada à gestão do transporte escolar, conforme descrito a seguir: c) Também informará as unidades escolares por onde passará a rota, bem como os seus itinerários.</t>
  </si>
  <si>
    <t>12.105</t>
  </si>
  <si>
    <t>Demonstrar, em ambiente funcional e com execução em tempo real, a funcionalidade relacionada à gestão do transporte escolar, conforme descrito a seguir: a) Deverá permitir gerenciar todas as ocorrências registradas por período letivo, unidade escolar, rota, tipo da ocorrência vinculado ao aluno, monitor, motorista, rota e veículo, assunto, usuário.</t>
  </si>
  <si>
    <t>12.106</t>
  </si>
  <si>
    <t>Demonstrar, em ambiente funcional e com execução em tempo real, a funcionalidade relacionada à gestão do transporte escolar, conforme descrito a seguir: b) A consulta poderá ser feita com intervalos de data de início e término e status da ocorrência.</t>
  </si>
  <si>
    <t>12.107</t>
  </si>
  <si>
    <t>Demonstrar, em ambiente funcional e com execução em tempo real, a funcionalidade relacionada à gestão do transporte escolar, conforme descrito a seguir: a) Deverá permitir apurar a frequência dos alunos que são transportados diariamente pela frota própria da Secretaria de Educação e seus terceirizados.</t>
  </si>
  <si>
    <t>12.108</t>
  </si>
  <si>
    <t>Demonstrar, em ambiente funcional e com execução em tempo real, a funcionalidade relacionada à gestão do transporte escolar, conforme descrito a seguir: b) Deverá ser necessário alimentar os campos de unidade escolar, rota, motorista, veículo e data.</t>
  </si>
  <si>
    <t>12.109</t>
  </si>
  <si>
    <t>Demonstrar, em ambiente funcional e com execução em tempo real, a funcionalidade relacionada à gestão do transporte escolar, conforme descrito a seguir: c) O sistema gerará a lista de alunos e seus respectivos dados para aferir a frequência no veículo transportado.</t>
  </si>
  <si>
    <t>12.110</t>
  </si>
  <si>
    <t>Demonstrar, em ambiente funcional e com execução em tempo real, a funcionalidade relacionada à gestão do transporte escolar, conforme descrito a seguir: a) Deverá permitir auditar a frequência dos alunos transportados pela frota em comparação com a frequência aplicada pelo professor de sala em suas aulas.</t>
  </si>
  <si>
    <t>12.111</t>
  </si>
  <si>
    <t>Demonstrar, em ambiente funcional e com execução em tempo real, a funcionalidade relacionada à gestão do transporte escolar, conforme descrito a seguir: b) Analisará e confrontará as informações para verificar se o aluno que recebeu frequência no transporte escolar estava em sala de aula e recebeu a frequência do professor no mesmo dia.</t>
  </si>
  <si>
    <t>12.112</t>
  </si>
  <si>
    <t>Demonstrar, em ambiente funcional e com execução em tempo real, a funcionalidade relacionada à gestão do transporte escolar, conforme descrito a seguir: c) Em caso de desacordo, o sistema apontará as divergências e indicará que haja a intervenção apurativa da frequência pelo responsável ou coordenador do transporte escolar.</t>
  </si>
  <si>
    <t>12.113</t>
  </si>
  <si>
    <t>Demonstrar, em ambiente funcional e com execução em tempo real, a funcionalidade relacionada à gestão do transporte escolar, conforme descrito a seguir: a) Deverá permitir relatórios.</t>
  </si>
  <si>
    <t>12.114</t>
  </si>
  <si>
    <t>Demonstrar, em ambiente funcional e com execução em tempo real, a funcionalidade relacionada à gestão do transporte escolar, conforme descrito a seguir: b) Deverá permitir gerar relatórios de agendamentos, com base nos seguintes campos: veículo, solicitante, situação, data prevista de retirada e devolução.</t>
  </si>
  <si>
    <t>12.115</t>
  </si>
  <si>
    <t>Demonstrar, em ambiente funcional e com execução em tempo real, a funcionalidade relacionada à gestão do transporte escolar, conforme descrito a seguir: c) Deverá permitir gerar relatórios de alunos por rota, utilizando os campos de período letivo e rota.</t>
  </si>
  <si>
    <t>12.116</t>
  </si>
  <si>
    <t>Demonstrar, em ambiente funcional e com execução em tempo real, a funcionalidade relacionada à gestão do transporte escolar, conforme descrito a seguir: d) Deverá permitir gerar relatórios de alunos que utilizam transporte, com base nos campos de período letivo e unidade escolar.</t>
  </si>
  <si>
    <t>12.117</t>
  </si>
  <si>
    <t>Demonstrar, em ambiente funcional e com execução em tempo real, a funcionalidade relacionada à gestão do transporte escolar, conforme descrito a seguir: e) Deverá permitir gerar relatórios de alunos sem endereço, usando os campos de período letivo e rota.</t>
  </si>
  <si>
    <t>12.118</t>
  </si>
  <si>
    <t>Demonstrar, em ambiente funcional e com execução em tempo real, a funcionalidade relacionada à gestão do transporte escolar, conforme descrito a seguir: f) Deverá permitir gerar relatórios de auditoria de frequência, utilizando os campos de período letivo, rota e data, selecionando a unidade escolar.</t>
  </si>
  <si>
    <t>12.119</t>
  </si>
  <si>
    <t>Demonstrar, em ambiente funcional e com execução em tempo real, a funcionalidade relacionada à gestão do transporte escolar, conforme descrito a seguir: g) Deverá permitir gerar relatórios de inspeções veiculares, com base nos campos de inspeção veicular e data entre início e término.</t>
  </si>
  <si>
    <t>12.120</t>
  </si>
  <si>
    <t>Demonstrar, em ambiente funcional e com execução em tempo real, a funcionalidade relacionada à gestão do transporte escolar, conforme descrito a seguir: h) Deverá permitir gerar relatórios de itinerários, usando os campos de período letivo e rota.</t>
  </si>
  <si>
    <t>12.121</t>
  </si>
  <si>
    <t>Demonstrar, em ambiente funcional e com execução em tempo real, a funcionalidade relacionada à gestão do transporte escolar, conforme descrito a seguir: i) Deverá permitir gerar relatórios de ocorrências, com base nos campos de período letivo, rota, tipo de ocorrência, assunto, entre datas de início e término, e descrição da ocorrência.</t>
  </si>
  <si>
    <t>12.122</t>
  </si>
  <si>
    <t>Demonstrar, em ambiente funcional e com execução em tempo real, a funcionalidade relacionada à gestão do transporte escolar, conforme descrito a seguir: j) Deverá permitir gerar relatórios de roteiro de transporte escolar, utilizando os campos de período letivo e unidade escolar.</t>
  </si>
  <si>
    <t>12.123</t>
  </si>
  <si>
    <t>Demonstrar, em ambiente funcional e com execução em tempo real, a funcionalidade relacionada à gestão do transporte escolar, conforme descrito a seguir: a) Deverá permitir controlar a validade do cronotacógrafo dos veículos da frota.</t>
  </si>
  <si>
    <t>12.124</t>
  </si>
  <si>
    <t>Demonstrar, em ambiente funcional e com execução em tempo real, a funcionalidade relacionada à gestão do transporte escolar, conforme descrito a seguir: b) Deverá permitir notificar o vencimento do cronotacógrafo dos veículos da frota.</t>
  </si>
  <si>
    <t>12.125</t>
  </si>
  <si>
    <t>Demonstrar, em ambiente funcional e com execução em tempo real, a funcionalidade relacionada à gestão do transporte escolar, conforme descrito a seguir: c) As notificações deverão ser enviadas através de mensagens de e-mail para o perfil responsável por receber os alertas relacionados ao cronotacógrafo dos veículos da frota.</t>
  </si>
  <si>
    <t>12.126</t>
  </si>
  <si>
    <t>Demonstrar, em ambiente funcional e com execução em tempo real, a funcionalidade relacionada à gestão do transporte escolar, conforme descrito a seguir: a) Deverá possibilitar o controle de vencimento do documento de habilitação dos motoristas.</t>
  </si>
  <si>
    <t>12.127</t>
  </si>
  <si>
    <t>Demonstrar, em ambiente funcional e com execução em tempo real, a funcionalidade relacionada à gestão do transporte escolar, conforme descrito a seguir: b) Deverá possibilitar o controle de vencimento do documento de carteira de transportador escolar.</t>
  </si>
  <si>
    <t>12.128</t>
  </si>
  <si>
    <t>Demonstrar, em ambiente funcional e com execução em tempo real, a funcionalidade relacionada à gestão do transporte escolar, conforme descrito a seguir: c) Deverá possibilitar o controle de vencimento do documento de licenciamento e cronotacógrafo.</t>
  </si>
  <si>
    <t>12.129</t>
  </si>
  <si>
    <t>Demonstrar, em ambiente funcional e com execução em tempo real, a funcionalidade relacionada à gestão do transporte escolar, conforme descrito a seguir: a) Deverá possibilitar cadastrar todos os dados de cada rota.</t>
  </si>
  <si>
    <t>12.130</t>
  </si>
  <si>
    <t>Demonstrar, em ambiente funcional e com execução em tempo real, a funcionalidade relacionada à gestão do transporte escolar, conforme descrito a seguir: e) Permitir cadastrar todos os dados do veículo.</t>
  </si>
  <si>
    <t>12.131</t>
  </si>
  <si>
    <t>Demonstrar, em ambiente funcional e com execução em tempo real, a funcionalidade relacionada à gestão do transporte escolar, conforme descrito a seguir: f) Permitir cadastrar todos os dados do motorista.</t>
  </si>
  <si>
    <t>13</t>
  </si>
  <si>
    <t>13.1</t>
  </si>
  <si>
    <t>Caixa Escolar e Gestão Financeira das Escolas</t>
  </si>
  <si>
    <t>Demonstrar, em ambiente funcional e com execução em tempo real, a funcionalidade relacionada à gestão do caixa escolar e aos processos financeiros das escolas, conforme descrito a seguir: O sistema deverá incluir funcionalidades para o controle e gerenciamento eficiente das operações relacionadas ao PDDE (Programa Dinheiro Direto na Escola). Essas funcionalidades serão integradas ao sistema de Gestão Escolar existente, permitindo uma visão unificada e facilitando o acompanhamento das atividades financeiras e administrativas do programa dentro do ambiente escolar. Isso incluirá o monitoramento de fundos recebidos, a alocação de recursos para projetos e necessidades específicas da escola, bem como o rastreamento e a prestação de contas desses gastos, garantindo transparência e eficácia na gestão dos recursos do PDDE.</t>
  </si>
  <si>
    <t>A comissão deverá solicitar a execução prática da funcionalidade no sistema, validando registros financeiros, controles orçamentários, movimentações, prestações de contas e relatórios apresentados.</t>
  </si>
  <si>
    <t>13.2</t>
  </si>
  <si>
    <t>Demonstrar, em ambiente funcional e com execução em tempo real, a funcionalidade relacionada à gestão do caixa escolar e aos processos financeiros das escolas, conforme descrito a seguir: O sistema de Gestão Financeira e Caixa Escolar deverá apresentar um conjunto de funcionalidades essenciais para o controle e gerenciamento eficiente dos recursos do Programa Dinheiro Direto na Escola (PDDE) e outros programas vinculados ao FNDE (Fundo Nacional de Desenvolvimento da Educação).</t>
  </si>
  <si>
    <t>13.3</t>
  </si>
  <si>
    <t>Demonstrar, em ambiente funcional e com execução em tempo real, a funcionalidade relacionada à gestão do caixa escolar e aos processos financeiros das escolas, conforme descrito a seguir: Integração com Gestão Escolar: Integrar o gerenciamento das operações do PDDE ao sistema de Gestão Escolar, proporcionando uma visão unificada das finanças escolares.</t>
  </si>
  <si>
    <t>13.4</t>
  </si>
  <si>
    <t>Demonstrar, em ambiente funcional e com execução em tempo real, a funcionalidade relacionada à gestão do caixa escolar e aos processos financeiros das escolas, conforme descrito a seguir: Registro de Despesas por Unidade Executora: Permitir o lançamento detalhado de todas as despesas relacionadas ao PDDE por cada Unidade Executora, separando as despesas de custeio e de capital e classificando-as por conta contábil.</t>
  </si>
  <si>
    <t>13.5</t>
  </si>
  <si>
    <t>Demonstrar, em ambiente funcional e com execução em tempo real, a funcionalidade relacionada à gestão do caixa escolar e aos processos financeiros das escolas, conforme descrito a seguir: Cadastro de Unidades Executoras e Mantenedoras: Capacidade para registrar Unidades Executoras e Mantenedoras, controlar os diferentes programas, editar convocações e identificar as escolas beneficiadas pelo PDDE.</t>
  </si>
  <si>
    <t>13.6</t>
  </si>
  <si>
    <t>Demonstrar, em ambiente funcional e com execução em tempo real, a funcionalidade relacionada à gestão do caixa escolar e aos processos financeiros das escolas, conforme descrito a seguir: Comissões Avaliadoras: Facilitar a montagem e a gestão de comissões avaliadoras para a utilização dos recursos FNDE/PDDE, assegurando a correta aplicação dos fundos.</t>
  </si>
  <si>
    <t>13.7</t>
  </si>
  <si>
    <t>Demonstrar, em ambiente funcional e com execução em tempo real, a funcionalidade relacionada à gestão do caixa escolar e aos processos financeiros das escolas, conforme descrito a seguir: Cotação de Preços: Habilitar a realização de cotações de preços para materiais e serviços a serem adquiridos com recursos do FNDE/PDDE, garantindo a eficiência e a economicidade nas compras.</t>
  </si>
  <si>
    <t>13.8</t>
  </si>
  <si>
    <t>Demonstrar, em ambiente funcional e com execução em tempo real, a funcionalidade relacionada à gestão do caixa escolar e aos processos financeiros das escolas, conforme descrito a seguir: Controle de Repasses do FNDE: Gerenciar todos os repasses feitos pelo FNDE, categorizando-os por programa e Unidade Executora, com identificação clara por conta contábil.</t>
  </si>
  <si>
    <t>13.9</t>
  </si>
  <si>
    <t>Demonstrar, em ambiente funcional e com execução em tempo real, a funcionalidade relacionada à gestão do caixa escolar e aos processos financeiros das escolas, conforme descrito a seguir: Prestação de Contas ao FNDE: Criar relatórios de prestação de contas ao FNDE, detalhando a execução da despesa e da receita, incluindo informações como Saldo Reprogramado, Valor Creditado, entre outros.</t>
  </si>
  <si>
    <t>13.10</t>
  </si>
  <si>
    <t>Demonstrar, em ambiente funcional e com execução em tempo real, a funcionalidade relacionada à gestão do caixa escolar e aos processos financeiros das escolas, conforme descrito a seguir: Gerenciamento de Recursos Não Utilizados: Controlar os recursos recebidos do FNDE/PDDE que não foram utilizados no ano corrente, com as respectivas justificativas.</t>
  </si>
  <si>
    <t>13.11</t>
  </si>
  <si>
    <t>Demonstrar, em ambiente funcional e com execução em tempo real, a funcionalidade relacionada à gestão do caixa escolar e aos processos financeiros das escolas, conforme descrito a seguir: Prestação de Contas Detalhada: Gerar relatórios de prestação de contas incluindo a identificação da unidade executora e os pagamentos efetuados, detalhando informações como nome e CNPJ do fornecedor, tipo de bens e materiais, valor, natureza da despesa, e outros dados relevantes.</t>
  </si>
  <si>
    <t>13.12</t>
  </si>
  <si>
    <t>Demonstrar, em ambiente funcional e com execução em tempo real, a funcionalidade relacionada à gestão do caixa escolar e aos processos financeiros das escolas, conforme descrito a seguir: Essas funcionalidades visam proporcionar uma gestão financeira eficiente e transparente, com ferramentas para monitorar receitas, despesas, fluxo de caixa e relatórios detalhados, facilitando o controle financeiro e a tomada de decisões estratégicas.</t>
  </si>
  <si>
    <t>13.13</t>
  </si>
  <si>
    <t>Demonstrar, em ambiente funcional e com execução em tempo real, a funcionalidade relacionada à gestão do caixa escolar e aos processos financeiros das escolas, conforme descrito a seguir: Cadastro de Controle de Fornecedores: Permitir o registro e controle de informações dos fornecedores.</t>
  </si>
  <si>
    <t>13.14</t>
  </si>
  <si>
    <t>Demonstrar, em ambiente funcional e com execução em tempo real, a funcionalidade relacionada à gestão do caixa escolar e aos processos financeiros das escolas, conforme descrito a seguir: Controle de Plano de Contas Contábeis: Cadastrar e gerenciar o plano de contas contábeis.</t>
  </si>
  <si>
    <t>13.15</t>
  </si>
  <si>
    <t>Demonstrar, em ambiente funcional e com execução em tempo real, a funcionalidade relacionada à gestão do caixa escolar e aos processos financeiros das escolas, conforme descrito a seguir: Controle de Produtos e Serviços: Administrar informações sobre produtos e serviços.</t>
  </si>
  <si>
    <t>13.16</t>
  </si>
  <si>
    <t>Demonstrar, em ambiente funcional e com execução em tempo real, a funcionalidade relacionada à gestão do caixa escolar e aos processos financeiros das escolas, conforme descrito a seguir: Controle de Comissão de Pais e Professores (Unidade Executora): Gerenciar as atividades e decisões da comissão de pais e professores.</t>
  </si>
  <si>
    <t>13.17</t>
  </si>
  <si>
    <t>Demonstrar, em ambiente funcional e com execução em tempo real, a funcionalidade relacionada à gestão do caixa escolar e aos processos financeiros das escolas, conforme descrito a seguir: Emissão de Termo de Compromisso da Unidade Executora: Permitir a emissão de termos de compromisso para a unidade executora.</t>
  </si>
  <si>
    <t>13.18</t>
  </si>
  <si>
    <t>Demonstrar, em ambiente funcional e com execução em tempo real, a funcionalidade relacionada à gestão do caixa escolar e aos processos financeiros das escolas, conforme descrito a seguir: Controle de Receitas Mensais: Administrar e monitorar as receitas mensais.</t>
  </si>
  <si>
    <t>13.19</t>
  </si>
  <si>
    <t>Demonstrar, em ambiente funcional e com execução em tempo real, a funcionalidade relacionada à gestão do caixa escolar e aos processos financeiros das escolas, conforme descrito a seguir: Controle de Despesas Mensais: Gerenciar as despesas mensais.</t>
  </si>
  <si>
    <t>13.20</t>
  </si>
  <si>
    <t>Demonstrar, em ambiente funcional e com execução em tempo real, a funcionalidade relacionada à gestão do caixa escolar e aos processos financeiros das escolas, conforme descrito a seguir: Controle de Tipos de Lançamento de Despesa: Administrar diferentes tipos de lançamentos de despesas.</t>
  </si>
  <si>
    <t>13.21</t>
  </si>
  <si>
    <t>Demonstrar, em ambiente funcional e com execução em tempo real, a funcionalidade relacionada à gestão do caixa escolar e aos processos financeiros das escolas, conforme descrito a seguir: Controle de Tipos de Lançamento de Receita: Gerenciar diferentes tipos de lançamentos de receitas.</t>
  </si>
  <si>
    <t>13.22</t>
  </si>
  <si>
    <t>Demonstrar, em ambiente funcional e com execução em tempo real, a funcionalidade relacionada à gestão do caixa escolar e aos processos financeiros das escolas, conforme descrito a seguir: Controle da Destinação do Recurso: Administrar a destinação de recursos financeiros.</t>
  </si>
  <si>
    <t>13.23</t>
  </si>
  <si>
    <t>Demonstrar, em ambiente funcional e com execução em tempo real, a funcionalidade relacionada à gestão do caixa escolar e aos processos financeiros das escolas, conforme descrito a seguir: Controle de Conciliação Bancária: Gerenciar o processo de conciliação bancária.</t>
  </si>
  <si>
    <t>13.24</t>
  </si>
  <si>
    <t>Demonstrar, em ambiente funcional e com execução em tempo real, a funcionalidade relacionada à gestão do caixa escolar e aos processos financeiros das escolas, conforme descrito a seguir: Controle de Fluxo de Caixa Baseado na Receita Prevista: Administrar o fluxo de caixa com base em receitas previstas.</t>
  </si>
  <si>
    <t>13.25</t>
  </si>
  <si>
    <t>Demonstrar, em ambiente funcional e com execução em tempo real, a funcionalidade relacionada à gestão do caixa escolar e aos processos financeiros das escolas, conforme descrito a seguir: Controle de Pagamento por Fornecedor: Gerenciar pagamentos realizados para fornecedores.</t>
  </si>
  <si>
    <t>13.26</t>
  </si>
  <si>
    <t>Demonstrar, em ambiente funcional e com execução em tempo real, a funcionalidade relacionada à gestão do caixa escolar e aos processos financeiros das escolas, conforme descrito a seguir: Controle de Provisionamento de Despesa: Administrar o provisionamento de despesas.</t>
  </si>
  <si>
    <t>13.27</t>
  </si>
  <si>
    <t>Demonstrar, em ambiente funcional e com execução em tempo real, a funcionalidade relacionada à gestão do caixa escolar e aos processos financeiros das escolas, conforme descrito a seguir: Dashboard de Previsão de Recebimento: Visualizar projeções de recebimentos futuros.</t>
  </si>
  <si>
    <t>13.28</t>
  </si>
  <si>
    <t>Demonstrar, em ambiente funcional e com execução em tempo real, a funcionalidade relacionada à gestão do caixa escolar e aos processos financeiros das escolas, conforme descrito a seguir: Dashboard de Previsão de Pagamento: Apresentar previsões de pagamentos futuros.</t>
  </si>
  <si>
    <t>13.29</t>
  </si>
  <si>
    <t>Demonstrar, em ambiente funcional e com execução em tempo real, a funcionalidade relacionada à gestão do caixa escolar e aos processos financeiros das escolas, conforme descrito a seguir: Controle de Devolução de Receita: Gerenciar devoluções de receitas.</t>
  </si>
  <si>
    <t>13.30</t>
  </si>
  <si>
    <t>Demonstrar, em ambiente funcional e com execução em tempo real, a funcionalidade relacionada à gestão do caixa escolar e aos processos financeiros das escolas, conforme descrito a seguir: Controle de Acordo de Parceria: Administrar acordos de parceria.</t>
  </si>
  <si>
    <t>13.31</t>
  </si>
  <si>
    <t>Demonstrar, em ambiente funcional e com execução em tempo real, a funcionalidade relacionada à gestão do caixa escolar e aos processos financeiros das escolas, conforme descrito a seguir: Controle de Notas Fiscais Recebidas: Gerenciar notas fiscais recebidas.</t>
  </si>
  <si>
    <t>13.32</t>
  </si>
  <si>
    <t>Demonstrar, em ambiente funcional e com execução em tempo real, a funcionalidade relacionada à gestão do caixa escolar e aos processos financeiros das escolas, conforme descrito a seguir: Relatório de Receita por Período: Emitir relatórios de receitas em determinados períodos.</t>
  </si>
  <si>
    <t>13.33</t>
  </si>
  <si>
    <t>Demonstrar, em ambiente funcional e com execução em tempo real, a funcionalidade relacionada à gestão do caixa escolar e aos processos financeiros das escolas, conforme descrito a seguir: Relatório de Despesa por Período: Gerar relatórios de despesas em períodos específicos.</t>
  </si>
  <si>
    <t>13.34</t>
  </si>
  <si>
    <t>Demonstrar, em ambiente funcional e com execução em tempo real, a funcionalidade relacionada à gestão do caixa escolar e aos processos financeiros das escolas, conforme descrito a seguir: Relatório de Conciliação Bancária: Produzir relatórios de conciliação bancária.</t>
  </si>
  <si>
    <t>13.35</t>
  </si>
  <si>
    <t>Demonstrar, em ambiente funcional e com execução em tempo real, a funcionalidade relacionada à gestão do caixa escolar e aos processos financeiros das escolas, conforme descrito a seguir: Relatório de Demonstrativo de Execução de Receita e Despesa: Criar relatórios demonstrativos de execução de receita e despesa.</t>
  </si>
  <si>
    <t>13.36</t>
  </si>
  <si>
    <t>Demonstrar, em ambiente funcional e com execução em tempo real, a funcionalidade relacionada à gestão do caixa escolar e aos processos financeiros das escolas, conforme descrito a seguir: Relatório de Fluxo de Caixa: Disponibilizar relatórios detalhados do fluxo de caixa.</t>
  </si>
  <si>
    <t>13.37</t>
  </si>
  <si>
    <t>Demonstrar, em ambiente funcional e com execução em tempo real, a funcionalidade relacionada à gestão do caixa escolar e aos processos financeiros das escolas, conforme descrito a seguir: Relatório de Provimento Financeiro: Oferecer relatórios sobre o provimento financeiro.</t>
  </si>
  <si>
    <t>14</t>
  </si>
  <si>
    <t>14.1</t>
  </si>
  <si>
    <t>Pré-Matrícula Online</t>
  </si>
  <si>
    <t>Demonstrar, em ambiente funcional e com execução em tempo real, a funcionalidade relacionada ao processo de pré-matrícula online, conforme descrito a seguir: Deverá permitir a realização das pré-matrículas, lista de espera, solicitações de transferências internas e externas, rematrículas para a educação básica de forma online.</t>
  </si>
  <si>
    <t>A comissão deverá solicitar a execução prática da funcionalidade no sistema, validando fluxos de inscrição, regras de distribuição de vagas, registros, confirmações e relatórios apresentados.</t>
  </si>
  <si>
    <t>14.2</t>
  </si>
  <si>
    <t>Demonstrar, em ambiente funcional e com execução em tempo real, a funcionalidade relacionada ao processo de pré-matrícula online, conforme descrito a seguir: Possibilitar que as escolas e pais façam a pré-matrícula dos alunos antes de finalizar o ano letivo de forma on-line, sem a necessidade de ir até a escola.</t>
  </si>
  <si>
    <t>14.3</t>
  </si>
  <si>
    <t>Demonstrar, em ambiente funcional e com execução em tempo real, a funcionalidade relacionada ao processo de pré-matrícula online, conforme descrito a seguir: Possibilitar o cadastro dos alunos que desejam realizar uma troca de escola, processo denominado por transferência interna.</t>
  </si>
  <si>
    <t>14.4</t>
  </si>
  <si>
    <t>Demonstrar, em ambiente funcional e com execução em tempo real, a funcionalidade relacionada ao processo de pré-matrícula online, conforme descrito a seguir: Possibilitar o cadastro dos alunos que atualmente não estudam na rede de ensino, processo denominado por chamada pública.</t>
  </si>
  <si>
    <t>14.5</t>
  </si>
  <si>
    <t>Demonstrar, em ambiente funcional e com execução em tempo real, a funcionalidade relacionada ao processo de pré-matrícula online, conforme descrito a seguir: Possibilitar, através da antecipação das matrículas, a identificação dos alunos por endereços, para que dessa forma seja possível realizar as matrículas nas escolas mais próximas ou de menor custo ao município, através de georreferenciamento.</t>
  </si>
  <si>
    <t>14.6</t>
  </si>
  <si>
    <t>Demonstrar, em ambiente funcional e com execução em tempo real, a funcionalidade relacionada ao processo de pré-matrícula online, conforme descrito a seguir: Possibilitar a impressão da fila de espera, se ocorrer.</t>
  </si>
  <si>
    <t>14.7</t>
  </si>
  <si>
    <t>Demonstrar, em ambiente funcional e com execução em tempo real, a funcionalidade relacionada ao processo de pré-matrícula online, conforme descrito a seguir: Possibilitar a Pré-matrícula feita diretamente pelo responsável do Aluno.</t>
  </si>
  <si>
    <t>14.8</t>
  </si>
  <si>
    <t>Demonstrar, em ambiente funcional e com execução em tempo real, a funcionalidade relacionada ao processo de pré-matrícula online, conforme descrito a seguir: Classificação automática dos alunos de acordo com critérios predefinidos</t>
  </si>
  <si>
    <t>14.9</t>
  </si>
  <si>
    <t>Demonstrar, em ambiente funcional e com execução em tempo real, a funcionalidade relacionada ao processo de pré-matrícula online, conforme descrito a seguir: Fazer a pré-matrícula de mais de um dependente pelo mesmo responsável.</t>
  </si>
  <si>
    <t>14.10</t>
  </si>
  <si>
    <t>Demonstrar, em ambiente funcional e com execução em tempo real, a funcionalidade relacionada ao processo de pré-matrícula online, conforme descrito a seguir: Avisos e comprovantes por e-mail (responsável).</t>
  </si>
  <si>
    <t>14.11</t>
  </si>
  <si>
    <t>Demonstrar, em ambiente funcional e com execução em tempo real, a funcionalidade relacionada ao processo de pré-matrícula online, conforme descrito a seguir: Definição de vagas por curso/série antes do início de cada etapa.</t>
  </si>
  <si>
    <t>14.12</t>
  </si>
  <si>
    <t>Demonstrar, em ambiente funcional e com execução em tempo real, a funcionalidade relacionada ao processo de pré-matrícula online, conforme descrito a seguir: Definição da lista de motivos da rematrícula/transferência interna/pré-matrícula em cada etapa.</t>
  </si>
  <si>
    <t>14.13</t>
  </si>
  <si>
    <t>Demonstrar, em ambiente funcional e com execução em tempo real, a funcionalidade relacionada ao processo de pré-matrícula online, conforme descrito a seguir: Permitir a alocação manual, pelo gestor municipal, de alunos em uma determinada escola, mesmo que não haja vagas disponíveis.</t>
  </si>
  <si>
    <t>14.14</t>
  </si>
  <si>
    <t>Demonstrar, em ambiente funcional e com execução em tempo real, a funcionalidade relacionada ao processo de pré-matrícula online, conforme descrito a seguir: Os responsáveis pelos alunos poderão fazer a inscrição online a partir de qualquer computador ou dispositivo móvel.</t>
  </si>
  <si>
    <t>14.15</t>
  </si>
  <si>
    <t>Demonstrar, em ambiente funcional e com execução em tempo real, a funcionalidade relacionada ao processo de pré-matrícula online, conforme descrito a seguir: Deverá ser disponibilizado em ambiente totalmente WEB - World Wide WEB, integrado à estrutura dos demais módulos do sistema de gestão escolar.</t>
  </si>
  <si>
    <t>14.16</t>
  </si>
  <si>
    <t>Demonstrar, em ambiente funcional e com execução em tempo real, a funcionalidade relacionada ao processo de pré-matrícula online, conforme descrito a seguir: a) Deverá permitir a realização da pré-matrícula de alunos à educação básica sem que seus responsáveis enfrentem filas nas unidades escolares.</t>
  </si>
  <si>
    <t>14.17</t>
  </si>
  <si>
    <t>Demonstrar, em ambiente funcional e com execução em tempo real, a funcionalidade relacionada ao processo de pré-matrícula online, conforme descrito a seguir: b) Promoverá a igualdade de acesso às vagas disponíveis.</t>
  </si>
  <si>
    <t>14.18</t>
  </si>
  <si>
    <t>Demonstrar, em ambiente funcional e com execução em tempo real, a funcionalidade relacionada ao processo de pré-matrícula online, conforme descrito a seguir: a) Possibilitará a ampliação da oferta de vagas na educação.</t>
  </si>
  <si>
    <t>14.19</t>
  </si>
  <si>
    <t>Demonstrar, em ambiente funcional e com execução em tempo real, a funcionalidade relacionada ao processo de pré-matrícula online, conforme descrito a seguir: b) Permitirá à gestão do município mapear as demandas de vagas na rede municipal.</t>
  </si>
  <si>
    <t>14.20</t>
  </si>
  <si>
    <t>Demonstrar, em ambiente funcional e com execução em tempo real, a funcionalidade relacionada ao processo de pré-matrícula online, conforme descrito a seguir: Configuração do Ambiente de Pré-Matrícula: Deverá permitir que o gestor prepare o ambiente com cadastros específicos para a criação do pré-matrícula online.</t>
  </si>
  <si>
    <t>14.21</t>
  </si>
  <si>
    <t>Demonstrar, em ambiente funcional e com execução em tempo real, a funcionalidade relacionada ao processo de pré-matrícula online, conforme descrito a seguir: a) Deverá permitir cadastrar bairros com respectivas regiões ou distritos que irão compor o processo de pré-matrícula.</t>
  </si>
  <si>
    <t>14.22</t>
  </si>
  <si>
    <t>Demonstrar, em ambiente funcional e com execução em tempo real, a funcionalidade relacionada ao processo de pré-matrícula online, conforme descrito a seguir: b) Possibilitará a importação de dados através de arquivo em Excel dos bairros.</t>
  </si>
  <si>
    <t>14.23</t>
  </si>
  <si>
    <t>Demonstrar, em ambiente funcional e com execução em tempo real, a funcionalidade relacionada ao processo de pré-matrícula online, conforme descrito a seguir: c) Exibirá uma listagem dos registros dos bairros cadastrados com paginação.</t>
  </si>
  <si>
    <t>14.24</t>
  </si>
  <si>
    <t>Demonstrar, em ambiente funcional e com execução em tempo real, a funcionalidade relacionada ao processo de pré-matrícula online, conforme descrito a seguir: a) Deverá permitir cadastrar unidades escolares com respectivas regiões ou distritos que irão compor o processo de pré-matrícula.</t>
  </si>
  <si>
    <t>14.25</t>
  </si>
  <si>
    <t>Demonstrar, em ambiente funcional e com execução em tempo real, a funcionalidade relacionada ao processo de pré-matrícula online, conforme descrito a seguir: b) Permitirá a importação de dados através de arquivo em Excel das unidades escolares.</t>
  </si>
  <si>
    <t>14.26</t>
  </si>
  <si>
    <t>Demonstrar, em ambiente funcional e com execução em tempo real, a funcionalidade relacionada ao processo de pré-matrícula online, conforme descrito a seguir: c) Exibirá uma listagem dos registros das unidades escolares cadastradas com paginação.</t>
  </si>
  <si>
    <t>14.27</t>
  </si>
  <si>
    <t>Demonstrar, em ambiente funcional e com execução em tempo real, a funcionalidade relacionada ao processo de pré-matrícula online, conforme descrito a seguir: a) Deverá permitir cadastrar cursos acadêmicos com respectivas regiões ou distritos que irão compor o processo de pré-matrícula.</t>
  </si>
  <si>
    <t>14.28</t>
  </si>
  <si>
    <t>Demonstrar, em ambiente funcional e com execução em tempo real, a funcionalidade relacionada ao processo de pré-matrícula online, conforme descrito a seguir: b) Permitirá a importação de dados através de arquivo em Extensão CSV dos cursos acadêmicos.</t>
  </si>
  <si>
    <t>14.29</t>
  </si>
  <si>
    <t>Demonstrar, em ambiente funcional e com execução em tempo real, a funcionalidade relacionada ao processo de pré-matrícula online, conforme descrito a seguir: c) Exibirá uma listagem dos registros dos cursos acadêmicos cadastrados com paginação.</t>
  </si>
  <si>
    <t>14.30</t>
  </si>
  <si>
    <t>Demonstrar, em ambiente funcional e com execução em tempo real, a funcionalidade relacionada ao processo de pré-matrícula online, conforme descrito a seguir: a) Deverá permitir cadastrar turnos com respectivas regiões ou distritos que irão compor o processo de pré-matrícula.</t>
  </si>
  <si>
    <t>14.31</t>
  </si>
  <si>
    <t>Demonstrar, em ambiente funcional e com execução em tempo real, a funcionalidade relacionada ao processo de pré-matrícula online, conforme descrito a seguir: b) Permitirá a importação de dados através de arquivo em Extensão CSV dos turnos.</t>
  </si>
  <si>
    <t>14.32</t>
  </si>
  <si>
    <t>Demonstrar, em ambiente funcional e com execução em tempo real, a funcionalidade relacionada ao processo de pré-matrícula online, conforme descrito a seguir: c) Exibirá uma listagem dos registros dos turnos cadastrados com paginação.</t>
  </si>
  <si>
    <t>14.33</t>
  </si>
  <si>
    <t>Demonstrar, em ambiente funcional e com execução em tempo real, a funcionalidade relacionada ao processo de pré-matrícula online, conforme descrito a seguir: a) Deverá permitir cadastrar tipos de responsáveis que irão compor o processo de pré-matrícula.</t>
  </si>
  <si>
    <t>14.34</t>
  </si>
  <si>
    <t>Demonstrar, em ambiente funcional e com execução em tempo real, a funcionalidade relacionada ao processo de pré-matrícula online, conforme descrito a seguir: b) Exibirá uma listagem dos tipos de responsáveis cadastrados com paginação.</t>
  </si>
  <si>
    <t>14.35</t>
  </si>
  <si>
    <t>Demonstrar, em ambiente funcional e com execução em tempo real, a funcionalidade relacionada ao processo de pré-matrícula online, conforme descrito a seguir: a) Deverá permitir cadastrar turmas com respectivas regiões ou distritos que irão compor o processo de pré-matrícula.</t>
  </si>
  <si>
    <t>14.36</t>
  </si>
  <si>
    <t>Demonstrar, em ambiente funcional e com execução em tempo real, a funcionalidade relacionada ao processo de pré-matrícula online, conforme descrito a seguir: b) Permitirá a importação de dados através de arquivo em Excel das turmas.</t>
  </si>
  <si>
    <t>14.37</t>
  </si>
  <si>
    <t>Demonstrar, em ambiente funcional e com execução em tempo real, a funcionalidade relacionada ao processo de pré-matrícula online, conforme descrito a seguir: a) Deverá permitir exibir uma listagem dos registros das turmas que foram cadastrados e realizar paginação com a listagem das turmas.</t>
  </si>
  <si>
    <t>14.38</t>
  </si>
  <si>
    <t>Demonstrar, em ambiente funcional e com execução em tempo real, a funcionalidade relacionada ao processo de pré-matrícula online, conforme descrito a seguir: b) Deverá permitir cadastrar o processo de chamada pública (pré-matrícula) ou lista de espera por ano letivo e tipo de processo.</t>
  </si>
  <si>
    <t>14.39</t>
  </si>
  <si>
    <t>Demonstrar, em ambiente funcional e com execução em tempo real, a funcionalidade relacionada ao processo de pré-matrícula online, conforme descrito a seguir: c) O cadastro deve incluir descrição do nome do processo e a opção de deixá-lo ativo ou inativo.</t>
  </si>
  <si>
    <t>14.40</t>
  </si>
  <si>
    <t>Demonstrar, em ambiente funcional e com execução em tempo real, a funcionalidade relacionada ao processo de pré-matrícula online, conforme descrito a seguir: d) Deverá permitir o gerenciamento do processo por período letivo.</t>
  </si>
  <si>
    <t>14.41</t>
  </si>
  <si>
    <t>Demonstrar, em ambiente funcional e com execução em tempo real, a funcionalidade relacionada ao processo de pré-matrícula online, conforme descrito a seguir: a) Deverá permitir vincular quais os anos de escolaridade serão ofertados no processo de matrícula.</t>
  </si>
  <si>
    <t>14.42</t>
  </si>
  <si>
    <t>Demonstrar, em ambiente funcional e com execução em tempo real, a funcionalidade relacionada ao processo de pré-matrícula online, conforme descrito a seguir: b) Deverá permitir vincular o ano de escolaridade com a modalidade de ensino que serão ofertados no processo de matrícula.</t>
  </si>
  <si>
    <t>14.43</t>
  </si>
  <si>
    <t>Demonstrar, em ambiente funcional e com execução em tempo real, a funcionalidade relacionada ao processo de pré-matrícula online, conforme descrito a seguir: c) Deverá permitir habilitar a opção de alunos egressos para consulta no momento da inscrição no processo de matrícula.</t>
  </si>
  <si>
    <t>14.44</t>
  </si>
  <si>
    <t>Demonstrar, em ambiente funcional e com execução em tempo real, a funcionalidade relacionada ao processo de pré-matrícula online, conforme descrito a seguir: d) Deverá permitir que apenas alunos importados do sistema acadêmico possam realizar a inscrição no processo de pré-matrícula e lista de espera.</t>
  </si>
  <si>
    <t>14.45</t>
  </si>
  <si>
    <t>Demonstrar, em ambiente funcional e com execução em tempo real, a funcionalidade relacionada ao processo de pré-matrícula online, conforme descrito a seguir: a) Deverá permitir que seja optativa a obrigatoriedade de exigir o CPF do aluno no momento da inscrição no processo de matrícula.</t>
  </si>
  <si>
    <t>14.46</t>
  </si>
  <si>
    <t>Demonstrar, em ambiente funcional e com execução em tempo real, a funcionalidade relacionada ao processo de pré-matrícula online, conforme descrito a seguir: b) Deverá permitir que seja optativa a obrigatoriedade de exigir a certidão de nascimento do aluno no momento da inscrição no processo de matrícula.</t>
  </si>
  <si>
    <t>14.47</t>
  </si>
  <si>
    <t>Demonstrar, em ambiente funcional e com execução em tempo real, a funcionalidade relacionada ao processo de pré-matrícula online, conforme descrito a seguir: Mensagens Personalizadas: Deverá permitir mensagens personalizadas para alunos rematriculados no momento da inscrição no processo.</t>
  </si>
  <si>
    <t>14.48</t>
  </si>
  <si>
    <t xml:space="preserve">Demonstrar, em ambiente funcional e com execução em tempo real, a funcionalidade relacionada ao processo de pré-matrícula online, conforme descrito a seguir: a) Deverá permitir inscrições no processo por faixa de ano de escolaridade e modalidade de ensino, com início e término das inscrições no processo </t>
  </si>
  <si>
    <t>14.49</t>
  </si>
  <si>
    <t>Demonstrar, em ambiente funcional e com execução em tempo real, a funcionalidade relacionada ao processo de pré-matrícula online, conforme descrito a seguir: b) Deverá permitir inscrições no processo com base no período de idade do aluno, ano de escolaridade e modalidade de ensino.</t>
  </si>
  <si>
    <t>14.50</t>
  </si>
  <si>
    <t>Demonstrar, em ambiente funcional e com execução em tempo real, a funcionalidade relacionada ao processo de pré-matrícula online, conforme descrito a seguir: c) Deverá permitir calcular a idade mínima e máxima que o aluno poderá ter para se inscrever no processo, analisando a compatibilidade da idade com o ano de escolaridade e modalidade de ensino.</t>
  </si>
  <si>
    <t>14.51</t>
  </si>
  <si>
    <t>Demonstrar, em ambiente funcional e com execução em tempo real, a funcionalidade relacionada ao processo de pré-matrícula online, conforme descrito a seguir: d) Somente alunos da base poderão se inscrever no processo.</t>
  </si>
  <si>
    <t>14.52</t>
  </si>
  <si>
    <t>Demonstrar, em ambiente funcional e com execução em tempo real, a funcionalidade relacionada ao processo de pré-matrícula online, conforme descrito a seguir: e) Somente alunos rematriculados poderão participar do processo.</t>
  </si>
  <si>
    <t>14.53</t>
  </si>
  <si>
    <t>Demonstrar, em ambiente funcional e com execução em tempo real, a funcionalidade relacionada ao processo de pré-matrícula online, conforme descrito a seguir: f) Somente alunos fora da base (fora da rede municipal) poderão participar do processo.</t>
  </si>
  <si>
    <t>14.54</t>
  </si>
  <si>
    <t>Demonstrar, em ambiente funcional e com execução em tempo real, a funcionalidade relacionada ao processo de pré-matrícula online, conforme descrito a seguir: Configuração das Modalidades de Ensino: Deverá permitir vincular as modalidades de ensino ao processo, com informações de parametrizações diferentes para cada tipo de modalidade, período e tipo de processo.</t>
  </si>
  <si>
    <t>14.55</t>
  </si>
  <si>
    <t>Demonstrar, em ambiente funcional e com execução em tempo real, a funcionalidade relacionada ao processo de pré-matrícula online, conforme descrito a seguir: a) Deverá permitir descrever o nome da modalidade de ensino.</t>
  </si>
  <si>
    <t>14.56</t>
  </si>
  <si>
    <t>Demonstrar, em ambiente funcional e com execução em tempo real, a funcionalidade relacionada ao processo de pré-matrícula online, conforme descrito a seguir: b) Deverá permitir definir a data base de corte do aluno no momento da inscrição no processo.</t>
  </si>
  <si>
    <t>14.57</t>
  </si>
  <si>
    <t>Demonstrar, em ambiente funcional e com execução em tempo real, a funcionalidade relacionada ao processo de pré-matrícula online, conforme descrito a seguir: c) Deverá permitir definir datas de início e término das inscrições para alunos regulares e portadores de necessidades especiais.</t>
  </si>
  <si>
    <t>14.58</t>
  </si>
  <si>
    <t>Demonstrar, em ambiente funcional e com execução em tempo real, a funcionalidade relacionada ao processo de pré-matrícula online, conforme descrito a seguir: d) Deverá permitir personalizar a descrição da mensagem no termo de aceite, uso do sistema ou regras de utilização no momento da inscrição no processo.</t>
  </si>
  <si>
    <t>14.59</t>
  </si>
  <si>
    <t>Demonstrar, em ambiente funcional e com execução em tempo real, a funcionalidade relacionada ao processo de pré-matrícula online, conforme descrito a seguir: e) Deverá permitir personalizar a descrição de mensagem nas instruções do processo, antes e durante as inscrições.</t>
  </si>
  <si>
    <t>14.60</t>
  </si>
  <si>
    <t>Demonstrar, em ambiente funcional e com execução em tempo real, a funcionalidade relacionada ao processo de pré-matrícula online, conforme descrito a seguir: a) Deverá permitir o controle da quantidade de vagas nas turmas oferecidas por modalidade de ensino exclusivas para atender portadores de necessidades especiais.</t>
  </si>
  <si>
    <t>14.61</t>
  </si>
  <si>
    <t>Demonstrar, em ambiente funcional e com execução em tempo real, a funcionalidade relacionada ao processo de pré-matrícula online, conforme descrito a seguir: b) Deverá calcular as vagas disponíveis, separando por alunos regulares e alunos com necessidades especiais.</t>
  </si>
  <si>
    <t>14.62</t>
  </si>
  <si>
    <t>Demonstrar, em ambiente funcional e com execução em tempo real, a funcionalidade relacionada ao processo de pré-matrícula online, conforme descrito a seguir: c) Deverá permitir o envio de SMS personalizado e automatizado para os alunos comparecerem para se matricularem após validação pelo sistema.</t>
  </si>
  <si>
    <t>14.63</t>
  </si>
  <si>
    <t>Demonstrar, em ambiente funcional e com execução em tempo real, a funcionalidade relacionada ao processo de pré-matrícula online, conforme descrito a seguir: a) Deverá permitir que a inscrição realizada possa ser substituída por uma nova no processo, automaticamente cancelando a inscrição anterior.</t>
  </si>
  <si>
    <t>14.64</t>
  </si>
  <si>
    <t>Demonstrar, em ambiente funcional e com execução em tempo real, a funcionalidade relacionada ao processo de pré-matrícula online, conforme descrito a seguir: b) Deverá permitir que a inscrição de rematrícula possa ser realizada fora do prazo para alunos que perderam o prazo.</t>
  </si>
  <si>
    <t>14.65</t>
  </si>
  <si>
    <t>Demonstrar, em ambiente funcional e com execução em tempo real, a funcionalidade relacionada ao processo de pré-matrícula online, conforme descrito a seguir: c) Deverá permitir a utilização de captcha na inscrição do processo.</t>
  </si>
  <si>
    <t>14.66</t>
  </si>
  <si>
    <t>Demonstrar, em ambiente funcional e com execução em tempo real, a funcionalidade relacionada ao processo de pré-matrícula online, conforme descrito a seguir: d) Deverá permitir que, no momento da inscrição, sejam apresentadas apenas as turmas com idade compatível com a do aluno.</t>
  </si>
  <si>
    <t>14.67</t>
  </si>
  <si>
    <t>Demonstrar, em ambiente funcional e com execução em tempo real, a funcionalidade relacionada ao processo de pré-matrícula online, conforme descrito a seguir: e) Deverá permitir a apresentação em tela das instruções e resoluções do curso.</t>
  </si>
  <si>
    <t>14.68</t>
  </si>
  <si>
    <t>Demonstrar, em ambiente funcional e com execução em tempo real, a funcionalidade relacionada ao processo de pré-matrícula online, conforme descrito a seguir: f) Deverá permitir ativar e desativar o CEP automático na inscrição.</t>
  </si>
  <si>
    <t>14.69</t>
  </si>
  <si>
    <t>Demonstrar, em ambiente funcional e com execução em tempo real, a funcionalidade relacionada ao processo de pré-matrícula online, conforme descrito a seguir: g) Deverá permitir que a inscrição seja realizada indicando ser através de mandado judicial.</t>
  </si>
  <si>
    <t>14.70</t>
  </si>
  <si>
    <t>Demonstrar, em ambiente funcional e com execução em tempo real, a funcionalidade relacionada ao processo de pré-matrícula online, conforme descrito a seguir: h) Deverá permitir que a inscrição possa ser realizada na mesma unidade escolar, mas em turnos distintos.</t>
  </si>
  <si>
    <t>14.71</t>
  </si>
  <si>
    <t>Demonstrar, em ambiente funcional e com execução em tempo real, a funcionalidade relacionada ao processo de pré-matrícula online, conforme descrito a seguir: i) Deverá permitir a apresentação de um painel de inscrição ao responsável, exibindo sua classificação no processo e a fila de espera.</t>
  </si>
  <si>
    <t>14.72</t>
  </si>
  <si>
    <t>Demonstrar, em ambiente funcional e com execução em tempo real, a funcionalidade relacionada ao processo de pré-matrícula online, conforme descrito a seguir: a) Deverá permitir a convocação manual de inscrições que estão no cadastro de reserva, ou seja, o sistema irá chamar manualmente as inscrições que estão aguardando vaga.</t>
  </si>
  <si>
    <t>14.73</t>
  </si>
  <si>
    <t>Demonstrar, em ambiente funcional e com execução em tempo real, a funcionalidade relacionada ao processo de pré-matrícula online, conforme descrito a seguir: b) Deverá permitir a convocação automática de inscrições que estão no cadastro de reserva, obedecendo aos critérios pré-estabelecidos e configurados.</t>
  </si>
  <si>
    <t>14.74</t>
  </si>
  <si>
    <t>Demonstrar, em ambiente funcional e com execução em tempo real, a funcionalidade relacionada ao processo de pré-matrícula online, conforme descrito a seguir: c) Deverá permitir que inscrições desistentes possam permanecer na fila de espera, mesmo após terem desistido de uma das opções de unidade escolar escolhida no processo.</t>
  </si>
  <si>
    <t>14.75</t>
  </si>
  <si>
    <t>Demonstrar, em ambiente funcional e com execução em tempo real, a funcionalidade relacionada ao processo de pré-matrícula online, conforme descrito a seguir: d) Deverá permitir que alunos que ainda não estão alocados em nenhuma unidade escolar tenham prioridade na escolha.</t>
  </si>
  <si>
    <t>14.76</t>
  </si>
  <si>
    <t>Demonstrar, em ambiente funcional e com execução em tempo real, a funcionalidade relacionada ao processo de pré-matrícula online, conforme descrito a seguir: a) Permitir que os alunos que não foram matriculados ou convocados na primeira opção de unidade escolar pretendida possam continuar na fila de espera e aguardar convocação nas demais opções escolhidas na inscrição.</t>
  </si>
  <si>
    <t>14.77</t>
  </si>
  <si>
    <t>Demonstrar, em ambiente funcional e com execução em tempo real, a funcionalidade relacionada ao processo de pré-matrícula online, conforme descrito a seguir: b) Permitir que os alunos que já foram convocados, mas ainda não foram matriculados, possam ser convocados por outra unidade escolar.</t>
  </si>
  <si>
    <t>14.78</t>
  </si>
  <si>
    <t>Demonstrar, em ambiente funcional e com execução em tempo real, a funcionalidade relacionada ao processo de pré-matrícula online, conforme descrito a seguir: c) Permitir criar listas de espera por turno.</t>
  </si>
  <si>
    <t>14.79</t>
  </si>
  <si>
    <t>Demonstrar, em ambiente funcional e com execução em tempo real, a funcionalidade relacionada ao processo de pré-matrícula online, conforme descrito a seguir: d) Permitir que possa ou não levar em consideração o aluno mais velho no processo de validação no item critério de desempate.</t>
  </si>
  <si>
    <t>14.80</t>
  </si>
  <si>
    <t>Demonstrar, em ambiente funcional e com execução em tempo real, a funcionalidade relacionada ao processo de pré-matrícula online, conforme descrito a seguir: e) Permitir a opção de convocar somente em ordem de classificação do resultado da validação.</t>
  </si>
  <si>
    <t>14.81</t>
  </si>
  <si>
    <t>Demonstrar, em ambiente funcional e com execução em tempo real, a funcionalidade relacionada ao processo de pré-matrícula online, conforme descrito a seguir: f) Permitir a opção de convocar por ordem de idade após validação do resultado.</t>
  </si>
  <si>
    <t>14.82</t>
  </si>
  <si>
    <t>Demonstrar, em ambiente funcional e com execução em tempo real, a funcionalidade relacionada ao processo de pré-matrícula online, conforme descrito a seguir: g) Permitir mais de um tipo de fila de espera por vaga.</t>
  </si>
  <si>
    <t>14.83</t>
  </si>
  <si>
    <t>Demonstrar, em ambiente funcional e com execução em tempo real, a funcionalidade relacionada ao processo de pré-matrícula online, conforme descrito a seguir: h) Permitir fila única de espera por vaga.</t>
  </si>
  <si>
    <t>14.84</t>
  </si>
  <si>
    <t>Demonstrar, em ambiente funcional e com execução em tempo real, a funcionalidade relacionada ao processo de pré-matrícula online, conforme descrito a seguir: i) Permitir transferência em fila vaga separada.</t>
  </si>
  <si>
    <t>14.85</t>
  </si>
  <si>
    <t>Demonstrar, em ambiente funcional e com execução em tempo real, a funcionalidade relacionada ao processo de pré-matrícula online, conforme descrito a seguir: j) Permitir definir a quantidade de opções de unidades escolares que serão apresentadas na inscrição.</t>
  </si>
  <si>
    <t>14.86</t>
  </si>
  <si>
    <t>Demonstrar, em ambiente funcional e com execução em tempo real, a funcionalidade relacionada ao processo de pré-matrícula online, conforme descrito a seguir: k) Permitir definir a quantidade de opções de unidades escolares que serão apresentadas na inscrição, tornando obrigatório o preenchimento das escolhas das opções de unidades escolares.</t>
  </si>
  <si>
    <t>14.87</t>
  </si>
  <si>
    <t>Demonstrar, em ambiente funcional e com execução em tempo real, a funcionalidade relacionada ao processo de pré-matrícula online, conforme descrito a seguir: l) Somente apresentar as unidades escolares que possam ser atendidas, levando em consideração o endereço do aluno, ano de escolaridade, modalidade de ensino, de acordo com as informações inseridas na inscrição.</t>
  </si>
  <si>
    <t>14.88</t>
  </si>
  <si>
    <t>Demonstrar, em ambiente funcional e com execução em tempo real, a funcionalidade relacionada ao processo de pré-matrícula online, conforme descrito a seguir: m) Permitir que os alunos que se inscreveram e não compareceram após a convocação para matrícula na unidade escolar escolhida possam permanecer na fila de espera ou sair dela.</t>
  </si>
  <si>
    <t>14.89</t>
  </si>
  <si>
    <t>Demonstrar, em ambiente funcional e com execução em tempo real, a funcionalidade relacionada ao processo de pré-matrícula online, conforme descrito a seguir: a) No momento da convocação do responsável para efetivar a matrícula, o sistema deverá automaticamente disparar SMS, solicitando que o responsável compareça à unidade escolar informada no SMS para concluir a matrícula do aluno.</t>
  </si>
  <si>
    <t>14.90</t>
  </si>
  <si>
    <t>Demonstrar, em ambiente funcional e com execução em tempo real, a funcionalidade relacionada ao processo de pré-matrícula online, conforme descrito a seguir: b) O envio do SMS será configurado para disparo de acordo com o prazo que o responsável terá para comparecer à unidade escolar.</t>
  </si>
  <si>
    <t>14.91</t>
  </si>
  <si>
    <t>Demonstrar, em ambiente funcional e com execução em tempo real, a funcionalidade relacionada ao processo de pré-matrícula online, conforme descrito a seguir: c) Caso o responsável não compareça no prazo estipulado, o sistema removerá o inscrito do status de convocação e o sistema chamará o próximo da lista de espera.</t>
  </si>
  <si>
    <t>14.92</t>
  </si>
  <si>
    <t>Demonstrar, em ambiente funcional e com execução em tempo real, a funcionalidade relacionada ao processo de pré-matrícula online, conforme descrito a seguir: a) Permitir a avaliação de peso por tipo de critérios.</t>
  </si>
  <si>
    <t>14.93</t>
  </si>
  <si>
    <t>Demonstrar, em ambiente funcional e com execução em tempo real, a funcionalidade relacionada ao processo de pré-matrícula online, conforme descrito a seguir: b) Considerar a presença de irmãos na mesma unidade escolar como critério.</t>
  </si>
  <si>
    <t>14.94</t>
  </si>
  <si>
    <t>Demonstrar, em ambiente funcional e com execução em tempo real, a funcionalidade relacionada ao processo de pré-matrícula online, conforme descrito a seguir: c) Avaliar se o aluno pertence à rede municipal como critério.</t>
  </si>
  <si>
    <t>14.95</t>
  </si>
  <si>
    <t>Demonstrar, em ambiente funcional e com execução em tempo real, a funcionalidade relacionada ao processo de pré-matrícula online, conforme descrito a seguir: d) Levar em conta a proximidade do endereço do aluno à escola como critério.</t>
  </si>
  <si>
    <t>14.96</t>
  </si>
  <si>
    <t>Demonstrar, em ambiente funcional e com execução em tempo real, a funcionalidade relacionada ao processo de pré-matrícula online, conforme descrito a seguir: e) Considerar alunos que estejam solicitando transferência como critério.</t>
  </si>
  <si>
    <t>14.97</t>
  </si>
  <si>
    <t>Demonstrar, em ambiente funcional e com execução em tempo real, a funcionalidade relacionada ao processo de pré-matrícula online, conforme descrito a seguir: f) Incluir alunos portadores de necessidades especiais como critério.</t>
  </si>
  <si>
    <t>14.98</t>
  </si>
  <si>
    <t>Demonstrar, em ambiente funcional e com execução em tempo real, a funcionalidade relacionada ao processo de pré-matrícula online, conforme descrito a seguir: a) Associar as turmas ao processo, com a seguinte informação: Descrição do nome da turma.</t>
  </si>
  <si>
    <t>14.99</t>
  </si>
  <si>
    <t>Demonstrar, em ambiente funcional e com execução em tempo real, a funcionalidade relacionada ao processo de pré-matrícula online, conforme descrito a seguir: b) Associar as turmas ao processo, com a seguinte informação: Descrição do processo.</t>
  </si>
  <si>
    <t>14.100</t>
  </si>
  <si>
    <t>Demonstrar, em ambiente funcional e com execução em tempo real, a funcionalidade relacionada ao processo de pré-matrícula online, conforme descrito a seguir: c) Associar as turmas ao processo, com a seguinte informação: Unidade escolar associada ao processo.</t>
  </si>
  <si>
    <t>14.101</t>
  </si>
  <si>
    <t>Demonstrar, em ambiente funcional e com execução em tempo real, a funcionalidade relacionada ao processo de pré-matrícula online, conforme descrito a seguir: d) Associar as turmas ao processo, com a seguinte informação: Modalidade de ensino associada ao processo.</t>
  </si>
  <si>
    <t>14.102</t>
  </si>
  <si>
    <t>Demonstrar, em ambiente funcional e com execução em tempo real, a funcionalidade relacionada ao processo de pré-matrícula online, conforme descrito a seguir: e) Associar as turmas ao processo, com a seguinte informação: Ano de escolaridade associada ao processo.</t>
  </si>
  <si>
    <t>14.103</t>
  </si>
  <si>
    <t>Demonstrar, em ambiente funcional e com execução em tempo real, a funcionalidade relacionada ao processo de pré-matrícula online, conforme descrito a seguir: f) Associar as turmas ao processo, com a seguinte informação: Turno associado ao processo.</t>
  </si>
  <si>
    <t>14.104</t>
  </si>
  <si>
    <t>Demonstrar, em ambiente funcional e com execução em tempo real, a funcionalidade relacionada ao processo de pré-matrícula online, conforme descrito a seguir: g) Associar as turmas ao processo, com a seguinte informação: Disponibilidade da turma para participar do processo.</t>
  </si>
  <si>
    <t>14.105</t>
  </si>
  <si>
    <t>Demonstrar, em ambiente funcional e com execução em tempo real, a funcionalidade relacionada ao processo de pré-matrícula online, conforme descrito a seguir: h) Associar as turmas ao processo, com a seguinte informação: Período letivo ao qual pertence o processo.</t>
  </si>
  <si>
    <t>14.106</t>
  </si>
  <si>
    <t>Demonstrar, em ambiente funcional e com execução em tempo real, a funcionalidade relacionada ao processo de pré-matrícula online, conforme descrito a seguir: i) Associar as turmas ao processo, com a seguinte informação: Quantidade de vagas permitida e associada ao processo.</t>
  </si>
  <si>
    <t>14.107</t>
  </si>
  <si>
    <t>Demonstrar, em ambiente funcional e com execução em tempo real, a funcionalidade relacionada ao processo de pré-matrícula online, conforme descrito a seguir: j) Associar as turmas ao processo, com a seguinte informação: Quantidade máxima de alunos portadores de necessidades especiais permitidos na turma.</t>
  </si>
  <si>
    <t>14.108</t>
  </si>
  <si>
    <t>Demonstrar, em ambiente funcional e com execução em tempo real, a funcionalidade relacionada ao processo de pré-matrícula online, conforme descrito a seguir: k) Associar as turmas ao processo, com a seguinte informação: Idade mínima e máxima para associar o aluno à turma e ao processo.</t>
  </si>
  <si>
    <t>14.109</t>
  </si>
  <si>
    <t>Demonstrar, em ambiente funcional e com execução em tempo real, a funcionalidade relacionada ao processo de pré-matrícula online, conforme descrito a seguir: l) Associar as turmas ao processo, com a seguinte informação: Panorama em tempo real da ocupação das turmas com informações sobre inscrições, matriculados, convocados e alunos com necessidades especiais.</t>
  </si>
  <si>
    <t>14.110</t>
  </si>
  <si>
    <t>Demonstrar, em ambiente funcional e com execução em tempo real, a funcionalidade relacionada ao processo de pré-matrícula online, conforme descrito a seguir: Cadastro de Regiões e Vinculação a Bairros: Cadastrar regiões e vinculá-las aos bairros que compreendem cada região.</t>
  </si>
  <si>
    <t>14.111</t>
  </si>
  <si>
    <t>Demonstrar, em ambiente funcional e com execução em tempo real, a funcionalidade relacionada ao processo de pré-matrícula online, conforme descrito a seguir: Vinculação de Unidades Escolares e Bairros: Vincular as unidades escolares aos bairros e identificar a quais regiões pertencem.</t>
  </si>
  <si>
    <t>14.112</t>
  </si>
  <si>
    <t>Demonstrar, em ambiente funcional e com execução em tempo real, a funcionalidade relacionada ao processo de pré-matrícula online, conforme descrito a seguir: Visualização de Alunos Importados: Visualizar os alunos importados, incluindo informações sobre suas filiações, a unidade escolar à qual pertencem e suas datas de nascimento.</t>
  </si>
  <si>
    <t>14.113</t>
  </si>
  <si>
    <t>Demonstrar, em ambiente funcional e com execução em tempo real, a funcionalidade relacionada ao processo de pré-matrícula online, conforme descrito a seguir: Consulta de Informações Consolidadas do Inscrito.</t>
  </si>
  <si>
    <t>14.114</t>
  </si>
  <si>
    <t>Demonstrar, em ambiente funcional e com execução em tempo real, a funcionalidade relacionada ao processo de pré-matrícula online, conforme descrito a seguir: a) Consultar informações consolidadas do inscrito em um único local.</t>
  </si>
  <si>
    <t>14.115</t>
  </si>
  <si>
    <t>Demonstrar, em ambiente funcional e com execução em tempo real, a funcionalidade relacionada ao processo de pré-matrícula online, conforme descrito a seguir: b) Consultar informações consolidadas do inscrito em um único local com os dados da inscrição.</t>
  </si>
  <si>
    <t>14.116</t>
  </si>
  <si>
    <t>Demonstrar, em ambiente funcional e com execução em tempo real, a funcionalidade relacionada ao processo de pré-matrícula online, conforme descrito a seguir: c) Consultar informações consolidadas do inscrito em um único local com o nome completo do inscrito.</t>
  </si>
  <si>
    <t>14.117</t>
  </si>
  <si>
    <t>Demonstrar, em ambiente funcional e com execução em tempo real, a funcionalidade relacionada ao processo de pré-matrícula online, conforme descrito a seguir: d) Consultar informações consolidadas do inscrito em um único local com a data de nascimento.</t>
  </si>
  <si>
    <t>14.118</t>
  </si>
  <si>
    <t>Demonstrar, em ambiente funcional e com execução em tempo real, a funcionalidade relacionada ao processo de pré-matrícula online, conforme descrito a seguir: e) Consultar informações consolidadas do inscrito em um único local com a data e hora da inscrição.</t>
  </si>
  <si>
    <t>14.119</t>
  </si>
  <si>
    <t>Demonstrar, em ambiente funcional e com execução em tempo real, a funcionalidade relacionada ao processo de pré-matrícula online, conforme descrito a seguir: f) Consultar informações consolidadas do inscrito em um único local com o status da inscrição.</t>
  </si>
  <si>
    <t>14.120</t>
  </si>
  <si>
    <t>Demonstrar, em ambiente funcional e com execução em tempo real, a funcionalidade relacionada ao processo de pré-matrícula online, conforme descrito a seguir: g) Consultar informações consolidadas do inscrito em um único local com o ano de escolaridade.</t>
  </si>
  <si>
    <t>14.121</t>
  </si>
  <si>
    <t>Demonstrar, em ambiente funcional e com execução em tempo real, a funcionalidade relacionada ao processo de pré-matrícula online, conforme descrito a seguir: h) Consultar informações consolidadas do inscrito em um único local com o tipo do processo.</t>
  </si>
  <si>
    <t>14.122</t>
  </si>
  <si>
    <t>Demonstrar, em ambiente funcional e com execução em tempo real, a funcionalidade relacionada ao processo de pré-matrícula online, conforme descrito a seguir: i) Consultar informações consolidadas do inscrito em um único local  com as filiações.</t>
  </si>
  <si>
    <t>14.123</t>
  </si>
  <si>
    <t>Demonstrar, em ambiente funcional e com execução em tempo real, a funcionalidade relacionada ao processo de pré-matrícula online, conforme descrito a seguir: j) Consultar informações consolidadas do inscrito em um único local com o endereço completo.</t>
  </si>
  <si>
    <t>14.124</t>
  </si>
  <si>
    <t>Demonstrar, em ambiente funcional e com execução em tempo real, a funcionalidade relacionada ao processo de pré-matrícula online, conforme descrito a seguir: k) Consultar informações consolidadas do inscrito em um único local com as opções de unidade, incluindo escola, turno, turma, local de residência e data de convocação.</t>
  </si>
  <si>
    <t>14.125</t>
  </si>
  <si>
    <t>Demonstrar, em ambiente funcional e com execução em tempo real, a funcionalidade relacionada ao processo de pré-matrícula online, conforme descrito a seguir: l) Consultar informações consolidadas do inscrito em um único local com os dados do responsável.</t>
  </si>
  <si>
    <t>14.126</t>
  </si>
  <si>
    <t>Demonstrar, em ambiente funcional e com execução em tempo real, a funcionalidade relacionada ao processo de pré-matrícula online, conforme descrito a seguir: m) Consultar informações consolidadas do inscrito em um único local com o nome completo do responsável.</t>
  </si>
  <si>
    <t>14.127</t>
  </si>
  <si>
    <t>Demonstrar, em ambiente funcional e com execução em tempo real, a funcionalidade relacionada ao processo de pré-matrícula online, conforme descrito a seguir: n) Consultar informações consolidadas do inscrito em um único local com o CPF do responsável.</t>
  </si>
  <si>
    <t>14.128</t>
  </si>
  <si>
    <t>Demonstrar, em ambiente funcional e com execução em tempo real, a funcionalidade relacionada ao processo de pré-matrícula online, conforme descrito a seguir: o) Consultar informações consolidadas do inscrito em um único local com o(s) telefone(s) do responsável.</t>
  </si>
  <si>
    <t>14.129</t>
  </si>
  <si>
    <t>Demonstrar, em ambiente funcional e com execução em tempo real, a funcionalidade relacionada ao processo de pré-matrícula online, conforme descrito a seguir: p) Consultar informações consolidadas do inscrito em um único local com o e-mail do responsável.</t>
  </si>
  <si>
    <t>14.130</t>
  </si>
  <si>
    <t>Demonstrar, em ambiente funcional e com execução em tempo real, a funcionalidade relacionada ao processo de pré-matrícula online, conforme descrito a seguir: q) Consultar informações consolidadas do inscrito em um único local com os dados complementares, como se o aluno pertence à rede, se possui irmão na rede, etc.</t>
  </si>
  <si>
    <t>14.131</t>
  </si>
  <si>
    <t>Demonstrar, em ambiente funcional e com execução em tempo real, a funcionalidade relacionada ao processo de pré-matrícula online, conforme descrito a seguir: a) Permitir o gerenciamento das solicitações e a listagem de inscrições.</t>
  </si>
  <si>
    <t>14.132</t>
  </si>
  <si>
    <t>Demonstrar, em ambiente funcional e com execução em tempo real, a funcionalidade relacionada ao processo de pré-matrícula online, conforme descrito a seguir: b) Possibilitar a listagem das inscrições com base em filtros, incluindo unidade escolar, ano de escolaridade, status da inscrição e nome do inscrito.</t>
  </si>
  <si>
    <t>14.133</t>
  </si>
  <si>
    <t>Demonstrar, em ambiente funcional e com execução em tempo real, a funcionalidade relacionada ao processo de pré-matrícula online, conforme descrito a seguir: c) Listar os inscritos com informações como nome completo, ano de escolaridade, turno, data da inscrição e critérios.</t>
  </si>
  <si>
    <t>14.134</t>
  </si>
  <si>
    <t>Demonstrar, em ambiente funcional e com execução em tempo real, a funcionalidade relacionada ao processo de pré-matrícula online, conforme descrito a seguir: Confirmação da Presença do Responsável: Permitir a confirmação da presença do responsável que veio efetivar a matrícula do aluno.</t>
  </si>
  <si>
    <t>14.135</t>
  </si>
  <si>
    <t>Demonstrar, em ambiente funcional e com execução em tempo real, a funcionalidade relacionada ao processo de pré-matrícula online, conforme descrito a seguir: Informar o Não Comparecimento do Responsável: Possibilitar informar o não comparecimento do responsável para efetivar a matrícula após o prazo determinado.</t>
  </si>
  <si>
    <t>14.136</t>
  </si>
  <si>
    <t>Demonstrar, em ambiente funcional e com execução em tempo real, a funcionalidade relacionada ao processo de pré-matrícula online, conforme descrito a seguir: Informar a Desistência do Responsável: Permitir informar a desistência do responsável após o prazo determinado.</t>
  </si>
  <si>
    <t>14.137</t>
  </si>
  <si>
    <t>Demonstrar, em ambiente funcional e com execução em tempo real, a funcionalidade relacionada ao processo de pré-matrícula online, conforme descrito a seguir: Anotações sobre o Andamento da Validação da Inscrição: Possibilitar realizar anotações referentes ao andamento da validação da inscrição.</t>
  </si>
  <si>
    <t>14.138</t>
  </si>
  <si>
    <t>Demonstrar, em ambiente funcional e com execução em tempo real, a funcionalidade relacionada ao processo de pré-matrícula online, conforme descrito a seguir: Indeferimento da Inscrição com Motivo: Permitir indeferir a inscrição com a opção de inserir o motivo pelo indeferimento.</t>
  </si>
  <si>
    <t>14.139</t>
  </si>
  <si>
    <t>Demonstrar, em ambiente funcional e com execução em tempo real, a funcionalidade relacionada ao processo de pré-matrícula online, conforme descrito a seguir: Solicitações de Inscrições por Mandado Judicial: Possibilitar inserir solicitações de inscrições recebidas por mandado judicial, permitindo que o inscrito não respeite a ordem de classificação e validação, assumindo a primeira vaga disponível. Deverá detalhar o motivo do mandado judicial.</t>
  </si>
  <si>
    <t>14.140</t>
  </si>
  <si>
    <t>Demonstrar, em ambiente funcional e com execução em tempo real, a funcionalidade relacionada ao processo de pré-matrícula online, conforme descrito a seguir: Classificação das Inscrições: Permitir a classificação das inscrições levando em consideração os critérios previamente cadastrados.</t>
  </si>
  <si>
    <t>14.141</t>
  </si>
  <si>
    <t>Demonstrar, em ambiente funcional e com execução em tempo real, a funcionalidade relacionada ao processo de pré-matrícula online, conforme descrito a seguir: a) Permitir gerenciar e validar as inscrições, direcionando os alunos para as respectivas unidades escolares com base na localização escolhida pelo aluno.</t>
  </si>
  <si>
    <t>14.142</t>
  </si>
  <si>
    <t>Demonstrar, em ambiente funcional e com execução em tempo real, a funcionalidade relacionada ao processo de pré-matrícula online, conforme descrito a seguir: b) Validar as inscrições com a seleção do nome do processo, unidade escolar, ano de escolaridade, nome do inscrito e estado da inscrição.</t>
  </si>
  <si>
    <t>14.143</t>
  </si>
  <si>
    <t>Demonstrar, em ambiente funcional e com execução em tempo real, a funcionalidade relacionada ao processo de pré-matrícula online, conforme descrito a seguir: c) Listar os alunos em validação com base nos filtros selecionados, incluindo informações como nome do inscrito, protocolo, data de nascimento, data da inscrição e estado do inscrito.</t>
  </si>
  <si>
    <t>14.144</t>
  </si>
  <si>
    <t>Demonstrar, em ambiente funcional e com execução em tempo real, a funcionalidade relacionada ao processo de pré-matrícula online, conforme descrito a seguir: d) Exibir detalhes da ficha de inscrição na tela de validação, incluindo dados da inscrição, dados do aluno, opções das unidades desejadas e seus estados, dados do responsável, informação sobre se o aluno pertence à rede municipal de ensino ou não, opção de deferimento e confirmação de mandado judicial com motivo de aplicação.</t>
  </si>
  <si>
    <t>14.145</t>
  </si>
  <si>
    <t>Demonstrar, em ambiente funcional e com execução em tempo real, a funcionalidade relacionada ao processo de pré-matrícula online, conforme descrito a seguir: e) Direcionar o aluno inscrito para a unidade escolar no momento da validação, fornecendo um resumo que inclui a residência do aluno no bairro, estado do aluno em relação à sua inscrição e classificação do aluno inscrito.</t>
  </si>
  <si>
    <t>14.146</t>
  </si>
  <si>
    <t>Demonstrar, em ambiente funcional e com execução em tempo real, a funcionalidade relacionada ao processo de pré-matrícula online, conforme descrito a seguir: f) Possibilitar a consulta de inscrições vinculadas a um responsável que possui mais de uma inscrição na mesma tela.</t>
  </si>
  <si>
    <t>14.147</t>
  </si>
  <si>
    <t>Demonstrar, em ambiente funcional e com execução em tempo real, a funcionalidade relacionada ao processo de pré-matrícula online, conforme descrito a seguir: Reclassificação Automática para Alunos da Rede Municipal: Permitir a alteração da situação da inscrição do aluno que pertença à rede municipal de ensino ou não, reclassificando-o automaticamente de acordo com as configurações pré-estabelecidas.</t>
  </si>
  <si>
    <t>14.148</t>
  </si>
  <si>
    <t>Demonstrar, em ambiente funcional e com execução em tempo real, a funcionalidade relacionada ao processo de pré-matrícula online, conforme descrito a seguir: Indeferimento da Inscrição com Motivo na Tela de Validação e Encaminhamento: Possibilitar indeferir a inscrição na tela de validação e encaminhamento, com a opção de inserir os motivos correspondentes.</t>
  </si>
  <si>
    <t>14.149</t>
  </si>
  <si>
    <t>Demonstrar, em ambiente funcional e com execução em tempo real, a funcionalidade relacionada ao processo de pré-matrícula online, conforme descrito a seguir: a) Permitir a emissão de relatórios de gestão.</t>
  </si>
  <si>
    <t>14.150</t>
  </si>
  <si>
    <t>Demonstrar, em ambiente funcional e com execução em tempo real, a funcionalidade relacionada ao processo de pré-matrícula online, conforme descrito a seguir: b) Emissão de Comprovante de Desistência do Aluno Inscrito.</t>
  </si>
  <si>
    <t>14.151</t>
  </si>
  <si>
    <t>Demonstrar, em ambiente funcional e com execução em tempo real, a funcionalidade relacionada ao processo de pré-matrícula online, conforme descrito a seguir: c) Permitir a emissão de comprovantes de desistência para alunos inscritos, que os responsáveis possam assinar para declarar que não possuem interesse na vaga disponibilizada. O comprovante deve incluir um resumo da vaga e dos dados do inscrito.</t>
  </si>
  <si>
    <t>14.152</t>
  </si>
  <si>
    <t>Demonstrar, em ambiente funcional e com execução em tempo real, a funcionalidade relacionada ao processo de pré-matrícula online, conforme descrito a seguir: Permite a emissão de relatório de quantidade de alunos inscritos por bairro e região.</t>
  </si>
  <si>
    <t>14.153</t>
  </si>
  <si>
    <t>Demonstrar, em ambiente funcional e com execução em tempo real, a funcionalidade relacionada ao processo de pré-matrícula online, conforme descrito a seguir: a) Possibilitar a emissão de relatórios que mostrem a quantidade de alunos inscritos por bairro e região, com base em filtros selecionados, incluindo: nome do processo; região; unidade escolar; ano de escolaridade; informações do aluno inscrito; região do aluno inscrito; bairro do aluno inscrito.</t>
  </si>
  <si>
    <t>14.154</t>
  </si>
  <si>
    <t>Demonstrar, em ambiente funcional e com execução em tempo real, a funcionalidade relacionada ao processo de pré-matrícula online, conforme descrito a seguir: b) Possibilitar a emissão de relatórios que mostrem a quantidade de alunos inscritos por bairro e região, com a situação do estado da inscrição do aluno (alocados na rede municipal de ensino ou aguardando vaga).</t>
  </si>
  <si>
    <t>14.155</t>
  </si>
  <si>
    <t>Demonstrar, em ambiente funcional e com execução em tempo real, a funcionalidade relacionada ao processo de pré-matrícula online, conforme descrito a seguir: c) Possibilitar a emissão de relatórios que mostrem a quantidade de alunos inscritos por bairro e região, com a situação da inscrição do aluno (regular ou portador de necessidade especial).</t>
  </si>
  <si>
    <t>14.156</t>
  </si>
  <si>
    <t>Demonstrar, em ambiente funcional e com execução em tempo real, a funcionalidade relacionada ao processo de pré-matrícula online, conforme descrito a seguir: d) Possibilitar a emissão de relatórios que mostrem a quantidade de alunos inscritos por bairro e região, com a opção para gerar relatórios detalhados ou sintéticos, por listagem de idade e a primeira opção da unidade escolar pretendida.</t>
  </si>
  <si>
    <t>14.157</t>
  </si>
  <si>
    <t>Demonstrar, em ambiente funcional e com execução em tempo real, a funcionalidade relacionada ao processo de pré-matrícula online, conforme descrito a seguir: Emissão de Relatório de Quantidade de Inscritos por Unidade Escolar e Região.</t>
  </si>
  <si>
    <t>14.158</t>
  </si>
  <si>
    <t>Demonstrar, em ambiente funcional e com execução em tempo real, a funcionalidade relacionada ao processo de pré-matrícula online, conforme descrito a seguir: a) Possibilitar a emissão de relatórios que mostrem a quantidade de inscritos por unidade escolar e região, com base em filtros selecionados, incluindo: nome do processo; região; unidade escolar; ano de escolaridade; informações do aluno inscrito; região do aluno inscrito; bairro do aluno inscrito.</t>
  </si>
  <si>
    <t>14.159</t>
  </si>
  <si>
    <t>Demonstrar, em ambiente funcional e com execução em tempo real, a funcionalidade relacionada ao processo de pré-matrícula online, conforme descrito a seguir: j) Possibilitar a emissão de relatórios que mostrem a quantidade de inscritos por unidade escolar e região com a situação do estado da inscrição do aluno (alocados na rede municipal de ensino ou aguardando vaga).</t>
  </si>
  <si>
    <t>14.160</t>
  </si>
  <si>
    <t>Demonstrar, em ambiente funcional e com execução em tempo real, a funcionalidade relacionada ao processo de pré-matrícula online, conforme descrito a seguir: k) Possibilitar a emissão de relatórios que mostrem a quantidade de inscritos por unidade escolar e região com a situação da inscrição do aluno (regular ou portador de necessidade especial).</t>
  </si>
  <si>
    <t>14.161</t>
  </si>
  <si>
    <t>Demonstrar, em ambiente funcional e com execução em tempo real, a funcionalidade relacionada ao processo de pré-matrícula online, conforme descrito a seguir: l) Possibilitar a emissão de relatórios que mostrem a quantidade de inscritos por unidade escolar e região com a opção para gerar relatórios detalhados ou sintéticos, por listagem de idade e a primeira opção da unidade escolar pretendida.</t>
  </si>
  <si>
    <t>14.162</t>
  </si>
  <si>
    <t>Demonstrar, em ambiente funcional e com execução em tempo real, a funcionalidade relacionada ao processo de pré-matrícula online, conforme descrito a seguir: Emissão de Relatório de Quantidade de Inscritos Chamados ou Convocados.</t>
  </si>
  <si>
    <t>14.163</t>
  </si>
  <si>
    <t>Demonstrar, em ambiente funcional e com execução em tempo real, a funcionalidade relacionada ao processo de pré-matrícula online, conforme descrito a seguir: Possibilitar a emissão de relatórios que mostrem a quantidade de inscritos chamados ou convocados, com base em filtros selecionados, incluindo: nome do processo; modalidade de ensino; unidade escolar; ano de escolaridade; data de início e término do chamado ou da convocação; cadastro de reserva, lista de espera e indeferido.</t>
  </si>
  <si>
    <t>14.164</t>
  </si>
  <si>
    <t>Demonstrar, em ambiente funcional e com execução em tempo real, a funcionalidade relacionada ao processo de pré-matrícula online, conforme descrito a seguir: Emissão de Relatório de Quantidade de Inscritos por Endereço.</t>
  </si>
  <si>
    <t>14.165</t>
  </si>
  <si>
    <t xml:space="preserve">Demonstrar, em ambiente funcional e com execução em tempo real, a funcionalidade relacionada ao processo de pré-matrícula online, conforme descrito a seguir: Possibilitar a emissão de relatórios que mostrem a quantidade de inscritos por endereço, com base em filtros selecionados, incluindo:  nome do processo; modalidade de ensino; unidade escolar; ano de escolaridade; data de início e término. </t>
  </si>
  <si>
    <t>14.166</t>
  </si>
  <si>
    <t>Demonstrar, em ambiente funcional e com execução em tempo real, a funcionalidade relacionada ao processo de pré-matrícula online, conforme descrito a seguir: Emissão de Relatório de Alunos Inscritos e Atendidos.</t>
  </si>
  <si>
    <t>14.167</t>
  </si>
  <si>
    <t xml:space="preserve">Demonstrar, em ambiente funcional e com execução em tempo real, a funcionalidade relacionada ao processo de pré-matrícula online, conforme descrito a seguir: Permitir a emissão de relatórios de alunos inscritos e atendidos, com base em filtros selecionados, incluindo: nome do processo; modalidade de ensino; unidade escolar; ano de escolaridade; data de início e término. </t>
  </si>
  <si>
    <t>14.168</t>
  </si>
  <si>
    <t>Demonstrar, em ambiente funcional e com execução em tempo real, a funcionalidade relacionada ao processo de pré-matrícula online, conforme descrito a seguir: Emissão de Relatório de Alunos Inscritos com Necessidade Especial.</t>
  </si>
  <si>
    <t>14.169</t>
  </si>
  <si>
    <t>Demonstrar, em ambiente funcional e com execução em tempo real, a funcionalidade relacionada ao processo de pré-matrícula online, conforme descrito a seguir: a) Permitir a emissão de relatórios de alunos inscritos com necessidades especiais, com base em filtros selecionados, incluindo: nome do processo; modalidade de ensino; unidade escolar; ano de escolaridade; data de início e término.</t>
  </si>
  <si>
    <t>14.170</t>
  </si>
  <si>
    <t>Demonstrar, em ambiente funcional e com execução em tempo real, a funcionalidade relacionada ao processo de pré-matrícula online, conforme descrito a seguir: b) Permitir a emissão de relatórios de alunos inscritos com necessidades especiais, com base em filtros selecionados, incluindo o tipo de necessidade especial.</t>
  </si>
  <si>
    <t>14.171</t>
  </si>
  <si>
    <t>Demonstrar, em ambiente funcional e com execução em tempo real, a funcionalidade relacionada ao processo de pré-matrícula online, conforme descrito a seguir: Emissão de Relatório de Vagas por Série dos Alunos Inscritos.</t>
  </si>
  <si>
    <t>14.172</t>
  </si>
  <si>
    <t>Demonstrar, em ambiente funcional e com execução em tempo real, a funcionalidade relacionada ao processo de pré-matrícula online, conforme descrito a seguir: Permitir a emissão de relatórios que mostrem a quantidade de vagas por série dos alunos inscritos, com base em filtros selecionados, incluindo: nome do processo; modalidade de ensino; unidade escolar; ano de escolaridade; data de início e término.</t>
  </si>
  <si>
    <t>14.173</t>
  </si>
  <si>
    <t>Demonstrar, em ambiente funcional e com execução em tempo real, a funcionalidade relacionada ao processo de pré-matrícula online, conforme descrito a seguir: Envio de SMS: Permitir o envio de SMS de forma avulsa para encaminhar instruções aos inscritos no processo, podendo ser enviado por público-alvo.</t>
  </si>
  <si>
    <t>14.174</t>
  </si>
  <si>
    <t>Demonstrar, em ambiente funcional e com execução em tempo real, a funcionalidade relacionada ao processo de pré-matrícula online, conforme descrito a seguir: Integração com o Módulo Acadêmico:Permitir a integração do sistema com o módulo acadêmico, de forma que os dados do aluno convocado, quando confirmada a matrícula, sejam automaticamente alimentados no sistema acadêmico, eliminando a necessidade de redigitar informações. Isso possibilita uma gestão eficiente e precisa da quantidade de alunos que estão aguardando vaga em relação aos matriculados na rede.</t>
  </si>
  <si>
    <t>14.175</t>
  </si>
  <si>
    <t>Demonstrar, em ambiente funcional e com execução em tempo real, a funcionalidade relacionada ao processo de pré-matrícula online, conforme descrito a seguir: Aplicação de Página Inicial Simplificada no Período de Inscrição: Permitir a aplicação de uma página inicial simplificada durante o período de inscrição, tornando o ambiente de inscrição mais limpo e de fácil assimilação para os responsáveis.</t>
  </si>
  <si>
    <t>14.176</t>
  </si>
  <si>
    <t>Demonstrar, em ambiente funcional e com execução em tempo real, a funcionalidade relacionada ao processo de pré-matrícula online, conforme descrito a seguir: Aplicação de Máscara na Matrícula: Permitir a aplicação de uma máscara que será utilizada na matrícula.</t>
  </si>
  <si>
    <t>14.177</t>
  </si>
  <si>
    <t>Demonstrar, em ambiente funcional e com execução em tempo real, a funcionalidade relacionada ao processo de pré-matrícula online, conforme descrito a seguir: Definição da Sequência Numérica Inicial das Matrículas: Permitir definir a partir de qual sequência numérica as matrículas serão iniciadas.</t>
  </si>
  <si>
    <t>14.178</t>
  </si>
  <si>
    <t>Demonstrar, em ambiente funcional e com execução em tempo real, a funcionalidade relacionada ao processo de pré-matrícula online, conforme descrito a seguir: Consulta Pública do Andamento da Lista de Espera: Disponibilizar uma consulta pública do andamento da lista de espera por meio de uma página inicial.</t>
  </si>
  <si>
    <t>14.179</t>
  </si>
  <si>
    <t>Demonstrar, em ambiente funcional e com execução em tempo real, a funcionalidade relacionada ao processo de pré-matrícula online, conforme descrito a seguir: Pesquisa na Consulta Pública por Unidade Escolar e Ano de Escolaridade: Permitir que os interessados pesquisem na consulta pública por unidade escolar e ano de escolaridade.</t>
  </si>
  <si>
    <t>14.180</t>
  </si>
  <si>
    <t>Demonstrar, em ambiente funcional e com execução em tempo real, a funcionalidade relacionada ao processo de pré-matrícula online, conforme descrito a seguir: Detalhamento da Pesquisa na Consulta Pública: Possibilitar detalhar a pesquisa realizada na consulta pública, incluindo informações como ordem de posição na fila de espera, nome do aluno, data de nascimento, data de inscrição, situação na fila de espera e critérios usados na classificação. Além disso, permitir a movimentação do posicionamento do aluno na fila de espera.</t>
  </si>
  <si>
    <t>14.181</t>
  </si>
  <si>
    <t>Demonstrar, em ambiente funcional e com execução em tempo real, a funcionalidade relacionada ao processo de pré-matrícula online, conforme descrito a seguir: Legenda na Lista de Espera: Incluir uma legenda na lista de espera para facilitar a identificação dos critérios utilizados na classificação, respeito as normas Lei LGPD.</t>
  </si>
  <si>
    <t>14.182</t>
  </si>
  <si>
    <t>Demonstrar, em ambiente funcional e com execução em tempo real, a funcionalidade relacionada ao processo de pré-matrícula online, conforme descrito a seguir: Acesso dos Responsáveis ao Sistema: Permitir que o responsável pela inscrição acesse o sistema por meio de login e senha e realize consultas de todas as inscrições realizadas e vinculadas ao mesmo.</t>
  </si>
  <si>
    <t>14.183</t>
  </si>
  <si>
    <t>Demonstrar, em ambiente funcional e com execução em tempo real, a funcionalidade relacionada ao processo de pré-matrícula online, conforme descrito a seguir: Visualização dos Alunos Vinculados e Status da Inscrição: Permitir que o responsável visualize os alunos que estão vinculados a ele, bem como a movimentação e o status da inscrição de cada aluno.</t>
  </si>
  <si>
    <t>14.184</t>
  </si>
  <si>
    <t>Demonstrar, em ambiente funcional e com execução em tempo real, a funcionalidade relacionada ao processo de pré-matrícula online, conforme descrito a seguir: a) Possibilitar que os responsáveis pelo aluno possam cancelar as convocações realizadas pela unidade escolar.</t>
  </si>
  <si>
    <t>14.185</t>
  </si>
  <si>
    <t>Demonstrar, em ambiente funcional e com execução em tempo real, a funcionalidade relacionada ao processo de pré-matrícula online, conforme descrito a seguir: b) Incluir atalhos na página inicial para facilitar a realização das inscrições, o acesso às resoluções e editais, bem como o acesso à área restrita dos responsáveis.</t>
  </si>
  <si>
    <t>15</t>
  </si>
  <si>
    <t>15.1</t>
  </si>
  <si>
    <t>Inscrições Online e Formações Continuadas</t>
  </si>
  <si>
    <t>Demonstrar, em ambiente funcional e com execução em tempo real, a funcionalidade relacionada aos processos de inscrições online e formações continuadas, conforme descrito a seguir: a) Deve permitir a realização de inscrições online para cursos de capacitação, formação e eventos oferecidos pela Secretaria de Educação.</t>
  </si>
  <si>
    <t>A comissão deverá solicitar a execução prática da funcionalidade no sistema, validando fluxos de inscrição, gestão de vagas, acompanhamento de participação, certificação e relatórios apresentados.</t>
  </si>
  <si>
    <t>15.2</t>
  </si>
  <si>
    <t>Demonstrar, em ambiente funcional e com execução em tempo real, a funcionalidade relacionada aos processos de inscrições online e formações continuadas, conforme descrito a seguir: b) Deve proporcionar uma experiência de inscrição simplificada e acessível aos interessados.</t>
  </si>
  <si>
    <t>15.3</t>
  </si>
  <si>
    <t>Demonstrar, em ambiente funcional e com execução em tempo real, a funcionalidade relacionada aos processos de inscrições online e formações continuadas, conforme descrito a seguir: c) Deve disponibilizar informações detalhadas sobre os cursos, como datas, horários, locais e requisitos, para facilitar a escolha dos participantes.</t>
  </si>
  <si>
    <t>15.4</t>
  </si>
  <si>
    <t>Demonstrar, em ambiente funcional e com execução em tempo real, a funcionalidade relacionada aos processos de inscrições online e formações continuadas, conforme descrito a seguir: d) Deve eliminar a necessidade de deslocamento físico para se inscrever em cursos.</t>
  </si>
  <si>
    <t>15.5</t>
  </si>
  <si>
    <t>Demonstrar, em ambiente funcional e com execução em tempo real, a funcionalidade relacionada aos processos de inscrições online e formações continuadas, conforme descrito a seguir: e) Deve oferecer uma interface intuitiva e amigável para facilitar a navegação pelos cursos e eventos disponíveis.</t>
  </si>
  <si>
    <t>15.6</t>
  </si>
  <si>
    <t>Demonstrar, em ambiente funcional e com execução em tempo real, a funcionalidade relacionada aos processos de inscrições online e formações continuadas, conforme descrito a seguir: f) Deve agilizar o processo de inscrição, permitindo que os participantes se inscrevam de forma rápida e eficiente.</t>
  </si>
  <si>
    <t>15.7</t>
  </si>
  <si>
    <t>Demonstrar, em ambiente funcional e com execução em tempo real, a funcionalidade relacionada aos processos de inscrições online e formações continuadas, conforme descrito a seguir: a) Deve permitir que a Secretaria de Educação tenha um controle mais preciso sobre as inscrições, número de participantes e recursos necessários para cada evento.</t>
  </si>
  <si>
    <t>15.8</t>
  </si>
  <si>
    <t>Demonstrar, em ambiente funcional e com execução em tempo real, a funcionalidade relacionada aos processos de inscrições online e formações continuadas, conforme descrito a seguir: b) Deve possibilitar um planejamento mais eficiente e a adequação dos recursos disponíveis às demandas dos servidores, alunos e comunidade em geral.</t>
  </si>
  <si>
    <t>15.9</t>
  </si>
  <si>
    <t>Demonstrar, em ambiente funcional e com execução em tempo real, a funcionalidade relacionada aos processos de inscrições online e formações continuadas, conforme descrito a seguir: a) Deve oferecer painéis e gráficos para o gerenciamento do indicador: Quantidade de cursos de capacitação, formação e eventos ministrados.</t>
  </si>
  <si>
    <t>15.10</t>
  </si>
  <si>
    <t>Demonstrar, em ambiente funcional e com execução em tempo real, a funcionalidade relacionada aos processos de inscrições online e formações continuadas, conforme descrito a seguir: b) Deve oferecer painéis e gráficos para o gerenciamento do indicador: Total de inscritos.</t>
  </si>
  <si>
    <t>15.11</t>
  </si>
  <si>
    <t>Demonstrar, em ambiente funcional e com execução em tempo real, a funcionalidade relacionada aos processos de inscrições online e formações continuadas, conforme descrito a seguir: c) Deve oferecer painéis e gráficos para o gerenciamento do indicador: Total de carga horária oferecida.</t>
  </si>
  <si>
    <t>15.12</t>
  </si>
  <si>
    <t>Demonstrar, em ambiente funcional e com execução em tempo real, a funcionalidade relacionada aos processos de inscrições online e formações continuadas, conforme descrito a seguir: d) Deve oferecer painéis e gráficos para o gerenciamento do indicador: Total de vagas ofertadas.</t>
  </si>
  <si>
    <t>15.13</t>
  </si>
  <si>
    <t>Demonstrar, em ambiente funcional e com execução em tempo real, a funcionalidade relacionada aos processos de inscrições online e formações continuadas, conforme descrito a seguir: e) Deve oferecer painéis e gráficos para o gerenciamento do indicador: Total de cursos em andamento.</t>
  </si>
  <si>
    <t>15.14</t>
  </si>
  <si>
    <t>Demonstrar, em ambiente funcional e com execução em tempo real, a funcionalidade relacionada aos processos de inscrições online e formações continuadas, conforme descrito a seguir: f) Deve oferecer painéis e gráficos para o gerenciamento do indicador: Quantidade de participantes por curso.</t>
  </si>
  <si>
    <t>15.15</t>
  </si>
  <si>
    <t>Demonstrar, em ambiente funcional e com execução em tempo real, a funcionalidade relacionada aos processos de inscrições online e formações continuadas, conforme descrito a seguir: g) Deve oferecer painéis e gráficos para o gerenciamento do indicador: Quantidade de cursistas no cadastro de reserva.</t>
  </si>
  <si>
    <t>15.16</t>
  </si>
  <si>
    <t>Demonstrar, em ambiente funcional e com execução em tempo real, a funcionalidade relacionada aos processos de inscrições online e formações continuadas, conforme descrito a seguir: h) Deve oferecer painéis e gráficos para o gerenciamento do indicador: Quantidade de cursistas abaixo da frequência mínima.</t>
  </si>
  <si>
    <t>15.17</t>
  </si>
  <si>
    <t>Demonstrar, em ambiente funcional e com execução em tempo real, a funcionalidade relacionada aos processos de inscrições online e formações continuadas, conforme descrito a seguir: a) Deve permitir que todos os indicadores mencionados sejam analisados considerando faixas de período determinadas.</t>
  </si>
  <si>
    <t>15.18</t>
  </si>
  <si>
    <t>Demonstrar, em ambiente funcional e com execução em tempo real, a funcionalidade relacionada aos processos de inscrições online e formações continuadas, conforme descrito a seguir: b) Deverá possibilitar uma visão temporal dos dados, auxiliando na identificação de tendências e na tomada de decisões embasadas em informações históricas.</t>
  </si>
  <si>
    <t>15.19</t>
  </si>
  <si>
    <t>Demonstrar, em ambiente funcional e com execução em tempo real, a funcionalidade relacionada aos processos de inscrições online e formações continuadas, conforme descrito a seguir: a) Deve permitir o gerenciamento do calendário dos cursos de capacitação, formação e eventos.</t>
  </si>
  <si>
    <t>15.20</t>
  </si>
  <si>
    <t>Demonstrar, em ambiente funcional e com execução em tempo real, a funcionalidade relacionada aos processos de inscrições online e formações continuadas, conforme descrito a seguir: b) Deve possibilitar o agendamento, atualização e visualização das datas, horários e locais das atividades.</t>
  </si>
  <si>
    <t>15.21</t>
  </si>
  <si>
    <t>Demonstrar, em ambiente funcional e com execução em tempo real, a funcionalidade relacionada aos processos de inscrições online e formações continuadas, conforme descrito a seguir: c) Deve permitir a adição de aulas individuais através do calendário do curso, com informações como descrição da aula, data de início, horário de início e término, e indicação se a aula será presencial ou online, incluindo o link para a aula online.</t>
  </si>
  <si>
    <t>15.22</t>
  </si>
  <si>
    <t>Demonstrar, em ambiente funcional e com execução em tempo real, a funcionalidade relacionada aos processos de inscrições online e formações continuadas, conforme descrito a seguir: d) Deve oferecer a capacidade de planejar todas as aulas em lote, permitindo a definição de descrição da aula, dias da semana em que as aulas ocorrerão, datas de início e término, horários, formato (presencial ou online) e link WEB para as aulas online.</t>
  </si>
  <si>
    <t>15.23</t>
  </si>
  <si>
    <t>Demonstrar, em ambiente funcional e com execução em tempo real, a funcionalidade relacionada aos processos de inscrições online e formações continuadas, conforme descrito a seguir: e) Deve permitir a configuração e envio de notificações com prazo de antecedência para o envio de e-mails automáticos com informações para cada dia de aula planejada para os cursistas.</t>
  </si>
  <si>
    <t>15.24</t>
  </si>
  <si>
    <t>Demonstrar, em ambiente funcional e com execução em tempo real, a funcionalidade relacionada aos processos de inscrições online e formações continuadas, conforme descrito a seguir: f) Deve oferecer a opção de gerar links com token para validar a presença nas aulas online, permitindo que os participantes acessem e confirmem sua presença na respectiva aula, com a possibilidade de definir o tempo em que o token ficará disponível para o registro de presença.</t>
  </si>
  <si>
    <t>15.25</t>
  </si>
  <si>
    <t>Demonstrar, em ambiente funcional e com execução em tempo real, a funcionalidade relacionada aos processos de inscrições online e formações continuadas, conforme descrito a seguir: g) Deve permitir a inserção e download de arquivos relacionados a cada aula planejada do curso.</t>
  </si>
  <si>
    <t>15.26</t>
  </si>
  <si>
    <t>Demonstrar, em ambiente funcional e com execução em tempo real, a funcionalidade relacionada aos processos de inscrições online e formações continuadas, conforme descrito a seguir: h) Deve permitir a inclusão de links para vídeos e aulas gravadas para cada aula planejada, com a capacidade de assistir aos vídeos dentro da própria aplicação.</t>
  </si>
  <si>
    <t>15.27</t>
  </si>
  <si>
    <t>Demonstrar, em ambiente funcional e com execução em tempo real, a funcionalidade relacionada aos processos de inscrições online e formações continuadas, conforme descrito a seguir: a) Deve continuar a permitir inscrições online em cursos de capacitação, formação e eventos.</t>
  </si>
  <si>
    <t>15.28</t>
  </si>
  <si>
    <t>Demonstrar, em ambiente funcional e com execução em tempo real, a funcionalidade relacionada aos processos de inscrições online e formações continuadas, conforme descrito a seguir: b) Deve disponibilizar informações detalhadas sobre a disponibilidade de vagas, status de inscrição e fila de espera.</t>
  </si>
  <si>
    <t>15.29</t>
  </si>
  <si>
    <t>Demonstrar, em ambiente funcional e com execução em tempo real, a funcionalidade relacionada aos processos de inscrições online e formações continuadas, conforme descrito a seguir: c) Deve possibilitar o cancelamento da inscrição pelos participantes antes do início do curso.</t>
  </si>
  <si>
    <t>15.30</t>
  </si>
  <si>
    <t>Demonstrar, em ambiente funcional e com execução em tempo real, a funcionalidade relacionada aos processos de inscrições online e formações continuadas, conforme descrito a seguir: d) Deve permitir o download de anexos relacionados ao curso.</t>
  </si>
  <si>
    <t>15.31</t>
  </si>
  <si>
    <t>Demonstrar, em ambiente funcional e com execução em tempo real, a funcionalidade relacionada aos processos de inscrições online e formações continuadas, conforme descrito a seguir: e) Deve apresentar uma descrição resumida do curso.</t>
  </si>
  <si>
    <t>15.32</t>
  </si>
  <si>
    <t>Demonstrar, em ambiente funcional e com execução em tempo real, a funcionalidade relacionada aos processos de inscrições online e formações continuadas, conforme descrito a seguir: f) Deve possibilitar a impressão de comprovantes de inscrição.</t>
  </si>
  <si>
    <t>15.33</t>
  </si>
  <si>
    <t>Demonstrar, em ambiente funcional e com execução em tempo real, a funcionalidade relacionada aos processos de inscrições online e formações continuadas, conforme descrito a seguir: g) Deve permitir que os participantes respondam questionários relacionados ao curso.</t>
  </si>
  <si>
    <t>15.34</t>
  </si>
  <si>
    <t>Demonstrar, em ambiente funcional e com execução em tempo real, a funcionalidade relacionada aos processos de inscrições online e formações continuadas, conforme descrito a seguir: a) Deve permitir que os participantes gerenciem seus cursos de capacitação, formação e eventos.</t>
  </si>
  <si>
    <t>15.35</t>
  </si>
  <si>
    <t>Demonstrar, em ambiente funcional e com execução em tempo real, a funcionalidade relacionada aos processos de inscrições online e formações continuadas, conforme descrito a seguir: b) Deve permitir a visualização de todos os cursos em andamento e realizados.</t>
  </si>
  <si>
    <t>15.36</t>
  </si>
  <si>
    <t>Demonstrar, em ambiente funcional e com execução em tempo real, a funcionalidade relacionada aos processos de inscrições online e formações continuadas, conforme descrito a seguir: c) Deve possibilitar a verificação do resumo das aulas ministradas, incluindo datas de início e término, horários, turno selecionado, link WEB para encontros de aulas online, dados do curso e o protocolo da inscrição, entre outros.</t>
  </si>
  <si>
    <t>15.37</t>
  </si>
  <si>
    <t>Demonstrar, em ambiente funcional e com execução em tempo real, a funcionalidade relacionada aos processos de inscrições online e formações continuadas, conforme descrito a seguir: a) Deve permitir que os participantes, após a conclusão de um curso, capacitação, formação ou evento, acessem um questionário pré-estabelecido pela organização.</t>
  </si>
  <si>
    <t>15.38</t>
  </si>
  <si>
    <t>Demonstrar, em ambiente funcional e com execução em tempo real, a funcionalidade relacionada aos processos de inscrições online e formações continuadas, conforme descrito a seguir: b) O preenchimento bem-sucedido do questionário, atendendo aos critérios avaliativos estabelecidos, deve validar a etapa de validação e aprovação.</t>
  </si>
  <si>
    <t>15.39</t>
  </si>
  <si>
    <t>Demonstrar, em ambiente funcional e com execução em tempo real, a funcionalidade relacionada aos processos de inscrições online e formações continuadas, conforme descrito a seguir: c) Após a conclusão bem-sucedida do questionário e a validação dos critérios, o sistema deve gerar automaticamente o certificado para o participante.</t>
  </si>
  <si>
    <t>15.40</t>
  </si>
  <si>
    <t>Demonstrar, em ambiente funcional e com execução em tempo real, a funcionalidade relacionada aos processos de inscrições online e formações continuadas, conforme descrito a seguir: d) Deve permitir a emissão de segundas vias de certificados, caso necessário.</t>
  </si>
  <si>
    <t>15.41</t>
  </si>
  <si>
    <t>Demonstrar, em ambiente funcional e com execução em tempo real, a funcionalidade relacionada aos processos de inscrições online e formações continuadas, conforme descrito a seguir: Comprovante de Inscrição: Deve disponibilizar a impressão de comprovantes de inscrição, contendo os dados básicos do curso, capacitação, formação ou evento, como nome, data, horário e local.</t>
  </si>
  <si>
    <t>15.42</t>
  </si>
  <si>
    <t>Demonstrar, em ambiente funcional e com execução em tempo real, a funcionalidade relacionada aos processos de inscrições online e formações continuadas, conforme descrito a seguir: Ambiente do Gestor: Deve oferecer um ambiente específico para os gestores realizarem todos os cadastros relacionados à criação de cursos, capacitações, formações e eventos.</t>
  </si>
  <si>
    <t>15.43</t>
  </si>
  <si>
    <t>Demonstrar, em ambiente funcional e com execução em tempo real, a funcionalidade relacionada aos processos de inscrições online e formações continuadas, conforme descrito a seguir: a) Deve permitir o cadastro, montagem, vinculação e movimentação das atividades complementares.</t>
  </si>
  <si>
    <t>15.44</t>
  </si>
  <si>
    <t>Demonstrar, em ambiente funcional e com execução em tempo real, a funcionalidade relacionada aos processos de inscrições online e formações continuadas, conforme descrito a seguir: b) Deve oferecer uma função específica para que os gestores possam cadastrar e filtrar as atividades complementares que farão parte dos cursos de capacitação, formação ou evento.</t>
  </si>
  <si>
    <t>15.45</t>
  </si>
  <si>
    <t>Demonstrar, em ambiente funcional e com execução em tempo real, a funcionalidade relacionada aos processos de inscrições online e formações continuadas, conforme descrito a seguir: c) Deve exibir uma listagem das atividades complementares cadastradas e vinculadas, com capacidade de paginação.</t>
  </si>
  <si>
    <t>15.46</t>
  </si>
  <si>
    <t>Demonstrar, em ambiente funcional e com execução em tempo real, a funcionalidade relacionada aos processos de inscrições online e formações continuadas, conforme descrito a seguir: a) Deve permitir a associação das atividades complementares criadas com uma turma específica.</t>
  </si>
  <si>
    <t>15.47</t>
  </si>
  <si>
    <t>Demonstrar, em ambiente funcional e com execução em tempo real, a funcionalidade relacionada aos processos de inscrições online e formações continuadas, conforme descrito a seguir: b) Deve incluir informações como nome da atividade complementar, carga horária atribuída e descrição da atividade.</t>
  </si>
  <si>
    <t>15.48</t>
  </si>
  <si>
    <t>Demonstrar, em ambiente funcional e com execução em tempo real, a funcionalidade relacionada aos processos de inscrições online e formações continuadas, conforme descrito a seguir: a) Deve permitir o cadastro, montagem e visualização de fichas de inscrições personalizadas para cada tipo de curso, capacitação, formação ou evento.</t>
  </si>
  <si>
    <t>15.49</t>
  </si>
  <si>
    <t>Demonstrar, em ambiente funcional e com execução em tempo real, a funcionalidade relacionada aos processos de inscrições online e formações continuadas, conforme descrito a seguir: b) Deve permitir a definição do nome da ficha de inscrição personalizada a ser criada e vinculada pelo próprio gestor do sistema.</t>
  </si>
  <si>
    <t>15.50</t>
  </si>
  <si>
    <t>Demonstrar, em ambiente funcional e com execução em tempo real, a funcionalidade relacionada aos processos de inscrições online e formações continuadas, conforme descrito a seguir: c) Deve facilitar a criação das fichas de inscrições personalizadas, sem a necessidade de conhecimento em código-fonte, permitindo a criação de seções, perguntas com opções de resposta (texto ou caixa de seleção), obrigatoriedade e agrupamento de perguntas.</t>
  </si>
  <si>
    <t>15.51</t>
  </si>
  <si>
    <t>Demonstrar, em ambiente funcional e com execução em tempo real, a funcionalidade relacionada aos processos de inscrições online e formações continuadas, conforme descrito a seguir: d) Deve permitir a ordenação das seções cadastradas e das perguntas associadas, facilitando a criação de diversos modelos de fichas de inscrições.</t>
  </si>
  <si>
    <t>15.52</t>
  </si>
  <si>
    <t>Demonstrar, em ambiente funcional e com execução em tempo real, a funcionalidade relacionada aos processos de inscrições online e formações continuadas, conforme descrito a seguir: a) Deve permitir a ordenação entre as seções cadastradas com as respectivas perguntas associadas.</t>
  </si>
  <si>
    <t>15.53</t>
  </si>
  <si>
    <t>Demonstrar, em ambiente funcional e com execução em tempo real, a funcionalidade relacionada aos processos de inscrições online e formações continuadas, conforme descrito a seguir: b) Com essas funcionalidades, os gestores podem criar diversos modelos de fichas de inscrições que podem ser atribuídos e vinculados de acordo com o curso, evento ou formação.</t>
  </si>
  <si>
    <t>15.54</t>
  </si>
  <si>
    <t>Demonstrar, em ambiente funcional e com execução em tempo real, a funcionalidade relacionada aos processos de inscrições online e formações continuadas, conforme descrito a seguir: a) Deve permitir o cadastro, montagem e visualização de diversos modelos de certificados personalizados pelo próprio usuário gestor do sistema.</t>
  </si>
  <si>
    <t>15.55</t>
  </si>
  <si>
    <t>Demonstrar, em ambiente funcional e com execução em tempo real, a funcionalidade relacionada aos processos de inscrições online e formações continuadas, conforme descrito a seguir: b) Os gestores podem associar um modelo de certificado a cada curso, formação ou evento, personalizando-os de acordo com suas necessidades.</t>
  </si>
  <si>
    <t>15.56</t>
  </si>
  <si>
    <t>Demonstrar, em ambiente funcional e com execução em tempo real, a funcionalidade relacionada aos processos de inscrições online e formações continuadas, conforme descrito a seguir: c) Deve ser possível diferenciar os certificados emitidos para participantes e formadores.</t>
  </si>
  <si>
    <t>15.57</t>
  </si>
  <si>
    <t>Demonstrar, em ambiente funcional e com execução em tempo real, a funcionalidade relacionada aos processos de inscrições online e formações continuadas, conforme descrito a seguir: d) Deve permitir a inserção de imagens personalizadas para a montagem dos certificados, tanto na imagem frontal quanto na imagem do verso.</t>
  </si>
  <si>
    <t>15.58</t>
  </si>
  <si>
    <t>Demonstrar, em ambiente funcional e com execução em tempo real, a funcionalidade relacionada aos processos de inscrições online e formações continuadas, conforme descrito a seguir: e) Deve permitir a inserção de campos pré-configurados pelo sistema, como nome do curso, formação e evento, instituição provedora, carga horária, carga horária por extenso, palestrante ou nome do participante, período, início e término da turma, campo de inserção de conteúdos complementares, brasão ou logomarca da instituição e assinatura digitalizada.</t>
  </si>
  <si>
    <t>15.59</t>
  </si>
  <si>
    <t>Demonstrar, em ambiente funcional e com execução em tempo real, a funcionalidade relacionada aos processos de inscrições online e formações continuadas, conforme descrito a seguir: f) Deve permitir a inserção automática de um código antifraude contendo um número de protocolo pelo sistema em cada certificado gerado.</t>
  </si>
  <si>
    <t>15.60</t>
  </si>
  <si>
    <t>Demonstrar, em ambiente funcional e com execução em tempo real, a funcionalidade relacionada aos processos de inscrições online e formações continuadas, conforme descrito a seguir: g) Deve incluir a geração de um QR Code que permite consultas externas para verificar a autenticidade do certificado. A página WEB de consulta externa deve exibir informações como o nome do participante, nome do curso, formação ou evento, data do certificado e carga horária cumprida.</t>
  </si>
  <si>
    <t>15.61</t>
  </si>
  <si>
    <t>Demonstrar, em ambiente funcional e com execução em tempo real, a funcionalidade relacionada aos processos de inscrições online e formações continuadas, conforme descrito a seguir: a) Deve permitir o cadastro de diversos modelos de questionários avaliativos.</t>
  </si>
  <si>
    <t>15.62</t>
  </si>
  <si>
    <t>Demonstrar, em ambiente funcional e com execução em tempo real, a funcionalidade relacionada aos processos de inscrições online e formações continuadas, conforme descrito a seguir: b) Deve possibilitar o cadastro de questionários de avaliação da qualidade do curso, capacitação, formação e evento.</t>
  </si>
  <si>
    <t>15.63</t>
  </si>
  <si>
    <t>Demonstrar, em ambiente funcional e com execução em tempo real, a funcionalidade relacionada aos processos de inscrições online e formações continuadas, conforme descrito a seguir: c) Deve oferecer uma função específica para que os gestores possam cadastrar as perguntas que comporão a avaliação de qualidade.</t>
  </si>
  <si>
    <t>15.64</t>
  </si>
  <si>
    <t>Demonstrar, em ambiente funcional e com execução em tempo real, a funcionalidade relacionada aos processos de inscrições online e formações continuadas, conforme descrito a seguir: d) Deve permitir que os questionários sejam vinculados a cursos, formações ou eventos específicos.</t>
  </si>
  <si>
    <t>15.65</t>
  </si>
  <si>
    <t>Demonstrar, em ambiente funcional e com execução em tempo real, a funcionalidade relacionada aos processos de inscrições online e formações continuadas, conforme descrito a seguir: e) Deve permitir que os participantes, após a conclusão de um curso, capacitação, formação ou evento, respondam aos questionários avaliativos.</t>
  </si>
  <si>
    <t>15.66</t>
  </si>
  <si>
    <t>Demonstrar, em ambiente funcional e com execução em tempo real, a funcionalidade relacionada aos processos de inscrições online e formações continuadas, conforme descrito a seguir: f) Deve ser possível configurar se o preenchimento do questionário é opcional ou obrigatório.</t>
  </si>
  <si>
    <t>15.67</t>
  </si>
  <si>
    <t>Demonstrar, em ambiente funcional e com execução em tempo real, a funcionalidade relacionada aos processos de inscrições online e formações continuadas, conforme descrito a seguir: g) Deve exibir uma listagem de todos os questionários e perguntas cadastrados, com capacidade de paginação.</t>
  </si>
  <si>
    <t>15.68</t>
  </si>
  <si>
    <t>Demonstrar, em ambiente funcional e com execução em tempo real, a funcionalidade relacionada aos processos de inscrições online e formações continuadas, conforme descrito a seguir: a) Deve permitir o cadastro de questionários com título e tipo específico, permitindo aos gestores definirem diferentes tipos de questionários para avaliar a qualidade de cursos, capacitações, formações e eventos.</t>
  </si>
  <si>
    <t>15.69</t>
  </si>
  <si>
    <t>Demonstrar, em ambiente funcional e com execução em tempo real, a funcionalidade relacionada aos processos de inscrições online e formações continuadas, conforme descrito a seguir: b) Deve permitir a associação de questionários a diferentes tipos de cursos, formações ou eventos, possibilitando a criação de questionários específicos para cada tipo.</t>
  </si>
  <si>
    <t>15.70</t>
  </si>
  <si>
    <t>Demonstrar, em ambiente funcional e com execução em tempo real, a funcionalidade relacionada aos processos de inscrições online e formações continuadas, conforme descrito a seguir: c) Os questionários avaliativos podem conter diferentes tipos de perguntas, como perguntas de múltipla escolha, perguntas de resposta curta, perguntas de escala, etc.</t>
  </si>
  <si>
    <t>15.71</t>
  </si>
  <si>
    <t>Demonstrar, em ambiente funcional e com execução em tempo real, a funcionalidade relacionada aos processos de inscrições online e formações continuadas, conforme descrito a seguir: a) Deve permitir o cadastro de recursos que serão disponibilizados aos participantes para a realização de cursos, capacitações, formações e eventos.</t>
  </si>
  <si>
    <t>15.72</t>
  </si>
  <si>
    <t>Demonstrar, em ambiente funcional e com execução em tempo real, a funcionalidade relacionada aos processos de inscrições online e formações continuadas, conforme descrito a seguir: b) Os recursos podem incluir descrição, número de identificação, informações sobre se podem ser emprestados para uso externo pelos participantes e se precisam ser devolvidos após o término da atividade.</t>
  </si>
  <si>
    <t>15.73</t>
  </si>
  <si>
    <t>Demonstrar, em ambiente funcional e com execução em tempo real, a funcionalidade relacionada aos processos de inscrições online e formações continuadas, conforme descrito a seguir: c) Deve exibir uma listagem de recursos cadastrados, com opção de paginação, permitindo que os gestores visualizem e gerenciem os recursos disponíveis.</t>
  </si>
  <si>
    <t>15.74</t>
  </si>
  <si>
    <t>Demonstrar, em ambiente funcional e com execução em tempo real, a funcionalidade relacionada aos processos de inscrições online e formações continuadas, conforme descrito a seguir: a) Deve permitir a importação de dados de recursos através de arquivos em Excel.</t>
  </si>
  <si>
    <t>15.75</t>
  </si>
  <si>
    <t>Demonstrar, em ambiente funcional e com execução em tempo real, a funcionalidade relacionada aos processos de inscrições online e formações continuadas, conforme descrito a seguir: b) Fornecer um modelo de arquivo que os gestores podem preencher com os dados dos recursos e importar para o sistema.</t>
  </si>
  <si>
    <t>15.76</t>
  </si>
  <si>
    <t>Demonstrar, em ambiente funcional e com execução em tempo real, a funcionalidade relacionada aos processos de inscrições online e formações continuadas, conforme descrito a seguir: a) Deve permitir o cadastro de turmas e associá-las a cursos, capacitações, formações ou eventos específicos.</t>
  </si>
  <si>
    <t>15.77</t>
  </si>
  <si>
    <t>Demonstrar, em ambiente funcional e com execução em tempo real, a funcionalidade relacionada aos processos de inscrições online e formações continuadas, conforme descrito a seguir: b) Os gestores podem definir a descrição da turma, a descrição da atividade, datas de início e término das inscrições, datas de início e término da turma, horários de início e término, turno, etc.</t>
  </si>
  <si>
    <t>15.78</t>
  </si>
  <si>
    <t>Demonstrar, em ambiente funcional e com execução em tempo real, a funcionalidade relacionada aos processos de inscrições online e formações continuadas, conforme descrito a seguir: c) Deve permitir o gerenciamento da quantidade de vagas disponibilizadas, com a opção de limitar ou não o número de vagas, e a quantidade de inscritos nas vagas, que deve ser atualizada automaticamente após cada inscrição validada.</t>
  </si>
  <si>
    <t>15.79</t>
  </si>
  <si>
    <t>Demonstrar, em ambiente funcional e com execução em tempo real, a funcionalidade relacionada aos processos de inscrições online e formações continuadas, conforme descrito a seguir: a) Deve permitir a criação de uma fila de espera ou cadastro de reserva para turmas que atingiram sua capacidade máxima.</t>
  </si>
  <si>
    <t>15.80</t>
  </si>
  <si>
    <t>Demonstrar, em ambiente funcional e com execução em tempo real, a funcionalidade relacionada aos processos de inscrições online e formações continuadas, conforme descrito a seguir: b) Os gestores podem configurar se uma turma aceitará ou não a criação de fila de espera ou cadastro de reserva.</t>
  </si>
  <si>
    <t>15.81</t>
  </si>
  <si>
    <t>Demonstrar, em ambiente funcional e com execução em tempo real, a funcionalidade relacionada aos processos de inscrições online e formações continuadas, conforme descrito a seguir: c) Permitir o envio de mensagens de texto no formato SMS para informar aos participantes na lista de espera que suas inscrições estão prestes a serem efetivadas. Os participantes devem confirmar sua aceitação dentro de um prazo estabelecido.</t>
  </si>
  <si>
    <t>15.82</t>
  </si>
  <si>
    <t>Demonstrar, em ambiente funcional e com execução em tempo real, a funcionalidade relacionada aos processos de inscrições online e formações continuadas, conforme descrito a seguir: d) Se o participante aceitar, sua inscrição será movida para a fila principal, caso contrário, ele será removido da lista de espera.</t>
  </si>
  <si>
    <t>15.83</t>
  </si>
  <si>
    <t>Demonstrar, em ambiente funcional e com execução em tempo real, a funcionalidade relacionada aos processos de inscrições online e formações continuadas, conforme descrito a seguir: e) Essa funcionalidade permite gerenciar eficientemente as turmas e oferecer vagas adicionais a pessoas interessadas quando as turmas estiverem lotadas.</t>
  </si>
  <si>
    <t>15.84</t>
  </si>
  <si>
    <t>Demonstrar, em ambiente funcional e com execução em tempo real, a funcionalidade relacionada aos processos de inscrições online e formações continuadas, conforme descrito a seguir: a) Deve permitir associar e habilitar somente as inscrições de participantes com CPF previamente importados no sistema.</t>
  </si>
  <si>
    <t>15.85</t>
  </si>
  <si>
    <t>Demonstrar, em ambiente funcional e com execução em tempo real, a funcionalidade relacionada aos processos de inscrições online e formações continuadas, conforme descrito a seguir: b) Isso ajuda a garantir que apenas pessoas autorizadas possam se inscrever em cursos, capacitações, formações e eventos.</t>
  </si>
  <si>
    <t>15.86</t>
  </si>
  <si>
    <t>Demonstrar, em ambiente funcional e com execução em tempo real, a funcionalidade relacionada aos processos de inscrições online e formações continuadas, conforme descrito a seguir: a) Deve permitir o envio automatizado de mensagens de texto no formato SMS para informar os participantes que não compareceram às aulas dos cursos, capacitações, formações e eventos.</t>
  </si>
  <si>
    <t>15.87</t>
  </si>
  <si>
    <t>Demonstrar, em ambiente funcional e com execução em tempo real, a funcionalidade relacionada aos processos de inscrições online e formações continuadas, conforme descrito a seguir: b) Os gestores podem personalizar os textos das mensagens e segmentá-las por tipo de turma.</t>
  </si>
  <si>
    <t>15.88</t>
  </si>
  <si>
    <t>Demonstrar, em ambiente funcional e com execução em tempo real, a funcionalidade relacionada aos processos de inscrições online e formações continuadas, conforme descrito a seguir: c) Além do SMS, também deve permitir o envio automatizado de mensagens de e-mail para notificar ausências.</t>
  </si>
  <si>
    <t>15.89</t>
  </si>
  <si>
    <t>Demonstrar, em ambiente funcional e com execução em tempo real, a funcionalidade relacionada aos processos de inscrições online e formações continuadas, conforme descrito a seguir: a) Deve permitir vincular fichas de inscrição personalizadas de acordo com os cursos, capacitações, formações e eventos cadastrados.</t>
  </si>
  <si>
    <t>15.90</t>
  </si>
  <si>
    <t>Demonstrar, em ambiente funcional e com execução em tempo real, a funcionalidade relacionada aos processos de inscrições online e formações continuadas, conforme descrito a seguir: b) Isso possibilita a coleta de informações específicas dos participantes de acordo com o tipo de atividade em que estão se inscrevendo.</t>
  </si>
  <si>
    <t>15.91</t>
  </si>
  <si>
    <t>Demonstrar, em ambiente funcional e com execução em tempo real, a funcionalidade relacionada aos processos de inscrições online e formações continuadas, conforme descrito a seguir: a) Deve permitir o cadastro de turnos nos quais professores e/ou cursistas poderão participar de cursos, capacitações, formações e eventos.</t>
  </si>
  <si>
    <t>15.92</t>
  </si>
  <si>
    <t>Demonstrar, em ambiente funcional e com execução em tempo real, a funcionalidade relacionada aos processos de inscrições online e formações continuadas, conforme descrito a seguir: b) Deve exibir uma listagem dos turnos cadastrados, com opção de paginação, para facilitar a gestão dos horários disponíveis.</t>
  </si>
  <si>
    <t>15.93</t>
  </si>
  <si>
    <t>Demonstrar, em ambiente funcional e com execução em tempo real, a funcionalidade relacionada aos processos de inscrições online e formações continuadas, conforme descrito a seguir: Importação de Dados de Turnos: Deve permitir a importação de dados de turnos através de arquivos em Excel, fornecendo um modelo de arquivo para facilitar a entrada de informações no sistema.</t>
  </si>
  <si>
    <t>15.94</t>
  </si>
  <si>
    <t>Demonstrar, em ambiente funcional e com execução em tempo real, a funcionalidade relacionada aos processos de inscrições online e formações continuadas, conforme descrito a seguir: a) Deve permitir o controle de cursos de capacitação, formação e eventos, juntamente com suas turmas configuradas para receberem cadastros de reservas ou listas de espera.</t>
  </si>
  <si>
    <t>15.95</t>
  </si>
  <si>
    <t>Demonstrar, em ambiente funcional e com execução em tempo real, a funcionalidade relacionada aos processos de inscrições online e formações continuadas, conforme descrito a seguir: b) Deve ser possível abrir novas turmas e vincular a quantidade de vagas aguardadas e as vagas disponíveis para os cadastros de reserva, possibilitando a abertura de novas turmas conforme a demanda.</t>
  </si>
  <si>
    <t>15.96</t>
  </si>
  <si>
    <t>Demonstrar, em ambiente funcional e com execução em tempo real, a funcionalidade relacionada aos processos de inscrições online e formações continuadas, conforme descrito a seguir: c) Deve haver uma listagem dos participantes que estão no cadastro de reservas aguardando serem chamados e que serão contemplados quando houver vaga disponível.</t>
  </si>
  <si>
    <t>15.97</t>
  </si>
  <si>
    <t>Demonstrar, em ambiente funcional e com execução em tempo real, a funcionalidade relacionada aos processos de inscrições online e formações continuadas, conforme descrito a seguir: d) Permitir a convocação manual ou automática dos próximos da lista de cadastro de reserva, caso haja desistências e vagas disponíveis.</t>
  </si>
  <si>
    <t>15.98</t>
  </si>
  <si>
    <t>Demonstrar, em ambiente funcional e com execução em tempo real, a funcionalidade relacionada aos processos de inscrições online e formações continuadas, conforme descrito a seguir: a) Deve permitir o registro, visualização e listagem da frequência dos cursos de capacitação, formação e eventos.</t>
  </si>
  <si>
    <t>15.99</t>
  </si>
  <si>
    <t>Demonstrar, em ambiente funcional e com execução em tempo real, a funcionalidade relacionada aos processos de inscrições online e formações continuadas, conforme descrito a seguir: b) Os palestrantes e gestores podem apurar e acompanhar a frequência dos participantes inscritos, incluindo informações sobre aprovação ou reprovação, total de faltas obtidas e percentuais de presença.</t>
  </si>
  <si>
    <t>15.100</t>
  </si>
  <si>
    <t>Demonstrar, em ambiente funcional e com execução em tempo real, a funcionalidade relacionada aos processos de inscrições online e formações continuadas, conforme descrito a seguir: c) Possibilitar o registro manual da frequência dos presentes em cada aula ou evento, enquanto as ausências são marcadas automaticamente pelo sistema.</t>
  </si>
  <si>
    <t>15.101</t>
  </si>
  <si>
    <t>Demonstrar, em ambiente funcional e com execução em tempo real, a funcionalidade relacionada aos processos de inscrições online e formações continuadas, conforme descrito a seguir: d) Deve ser possível marcar todos os participantes presentes de uma única vez, nos casos de presença total, e marcar ausências em todos os participantes de uma só vez nos casos de ausência geral.</t>
  </si>
  <si>
    <t>15.102</t>
  </si>
  <si>
    <t>Demonstrar, em ambiente funcional e com execução em tempo real, a funcionalidade relacionada aos processos de inscrições online e formações continuadas, conforme descrito a seguir: a) Deve permitir o registro, visualização e listagem dos cursos de capacitação, formação e eventos criados.</t>
  </si>
  <si>
    <t>15.103</t>
  </si>
  <si>
    <t>Demonstrar, em ambiente funcional e com execução em tempo real, a funcionalidade relacionada aos processos de inscrições online e formações continuadas, conforme descrito a seguir: b) A listagem deve conter informações como o nome do curso, data do cadastro, total de turmas para o curso, vagas disponíveis e total de vagas.</t>
  </si>
  <si>
    <t>15.104</t>
  </si>
  <si>
    <t>Demonstrar, em ambiente funcional e com execução em tempo real, a funcionalidade relacionada aos processos de inscrições online e formações continuadas, conforme descrito a seguir: c) Deve ser possível realizar alterações nos cursos cadastrados.</t>
  </si>
  <si>
    <t>15.105</t>
  </si>
  <si>
    <t>Demonstrar, em ambiente funcional e com execução em tempo real, a funcionalidade relacionada aos processos de inscrições online e formações continuadas, conforme descrito a seguir: d) Os campos de descrição do curso, descrição resumida, descrição geral ou observações, instituição promotora, carga horária do curso e carga horária do palestrante devem ser configuráveis.</t>
  </si>
  <si>
    <t>15.106</t>
  </si>
  <si>
    <t>Demonstrar, em ambiente funcional e com execução em tempo real, a funcionalidade relacionada aos processos de inscrições online e formações continuadas, conforme descrito a seguir: Inserção de Imagem do Curso (Logomarca): Deve permitir a inserção de uma imagem do curso (logomarca), possibilitando que cada curso seja personalizado visualmente.</t>
  </si>
  <si>
    <t>15.107</t>
  </si>
  <si>
    <t>Demonstrar, em ambiente funcional e com execução em tempo real, a funcionalidade relacionada aos processos de inscrições online e formações continuadas, conforme descrito a seguir: Visualização da Imagem do Curso na Inscrição: A imagem do curso (logomarca) inserida deve ser visível para o participante no momento de sua inscrição, proporcionando uma identificação visual do curso.</t>
  </si>
  <si>
    <t>15.108</t>
  </si>
  <si>
    <t>Demonstrar, em ambiente funcional e com execução em tempo real, a funcionalidade relacionada aos processos de inscrições online e formações continuadas, conforme descrito a seguir: Exibição na Página Principal (Home): Os cursos cadastrados e suas imagens correspondentes devem ser exibidos na página principal (home) da plataforma, onde os participantes podem escolher o curso desejado para a inscrição.</t>
  </si>
  <si>
    <t>15.109</t>
  </si>
  <si>
    <t>Demonstrar, em ambiente funcional e com execução em tempo real, a funcionalidade relacionada aos processos de inscrições online e formações continuadas, conforme descrito a seguir: Descrição do Conteúdo Informativo do Curso: Deve permitir a descrição do conteúdo informativo para cada curso de capacitação, formação e evento. Essas descrições de conteúdo devem ser visíveis para que os participantes identifiquem o curso e compreendam seu conteúdo.</t>
  </si>
  <si>
    <t>15.110</t>
  </si>
  <si>
    <t>Demonstrar, em ambiente funcional e com execução em tempo real, a funcionalidade relacionada aos processos de inscrições online e formações continuadas, conforme descrito a seguir: Apuração de Frequência e Média para Aprovação: Deve haver a opção de apurar a frequência dos participantes em um curso, bem como a definição da média de frequência necessária para a aprovação no curso.</t>
  </si>
  <si>
    <t>15.111</t>
  </si>
  <si>
    <t>Demonstrar, em ambiente funcional e com execução em tempo real, a funcionalidade relacionada aos processos de inscrições online e formações continuadas, conforme descrito a seguir: Bloqueio de Inscrições em Cursos Simultâneos e Múltiplas Turmas: Deve permitir a configuração de bloqueios para impedir que os participantes se inscrevam em outros cursos simultaneamente ou em mais de uma turma do mesmo curso.</t>
  </si>
  <si>
    <t>15.112</t>
  </si>
  <si>
    <t>Demonstrar, em ambiente funcional e com execução em tempo real, a funcionalidade relacionada aos processos de inscrições online e formações continuadas, conforme descrito a seguir: Questionário de Satisfação Obrigatório: Deve ser possível definir se o participante é obrigado a preencher um questionário de satisfação antes da emissão do certificado, desde que tenha atendido a todos os outros requisitos de aprovação no curso.</t>
  </si>
  <si>
    <t>15.113</t>
  </si>
  <si>
    <t>Demonstrar, em ambiente funcional e com execução em tempo real, a funcionalidade relacionada aos processos de inscrições online e formações continuadas, conforme descrito a seguir: Estabelecimento de Pré-requisitos: Deve permitir a definição de pré-requisitos para os cursos, garantindo que os participantes só possam se inscrever se tiverem cumprido os requisitos anteriores.</t>
  </si>
  <si>
    <t>15.114</t>
  </si>
  <si>
    <t>Demonstrar, em ambiente funcional e com execução em tempo real, a funcionalidade relacionada aos processos de inscrições online e formações continuadas, conforme descrito a seguir: Envio de Mensagens Automáticas (SMS e E-mail): Deve ser possível configurar o envio automático de mensagens de texto no formato SMS e e-mails personalizados para os participantes sempre que houver inscrições realizadas nos cursos selecionados.</t>
  </si>
  <si>
    <t>15.115</t>
  </si>
  <si>
    <t>Demonstrar, em ambiente funcional e com execução em tempo real, a funcionalidade relacionada aos processos de inscrições online e formações continuadas, conforme descrito a seguir: Descrição do Conteúdo Ministrado: Deve permitir a descrição do conteúdo ministrado em cada curso, com essas descrições aparecendo nos certificados dos participantes.</t>
  </si>
  <si>
    <t>15.116</t>
  </si>
  <si>
    <t>Demonstrar, em ambiente funcional e com execução em tempo real, a funcionalidade relacionada aos processos de inscrições online e formações continuadas, conforme descrito a seguir: a) Deve permitir a emissão de certificados para os participantes.</t>
  </si>
  <si>
    <t>15.117</t>
  </si>
  <si>
    <t>Demonstrar, em ambiente funcional e com execução em tempo real, a funcionalidade relacionada aos processos de inscrições online e formações continuadas, conforme descrito a seguir: b) Deve ser possível selecionar o modelo de certificado a ser emitido para cada tipo de curso, com opções para escolher entre modelos personalizados criados pelo sistema.</t>
  </si>
  <si>
    <t>15.118</t>
  </si>
  <si>
    <t>Demonstrar, em ambiente funcional e com execução em tempo real, a funcionalidade relacionada aos processos de inscrições online e formações continuadas, conforme descrito a seguir: a) Deve permitir a emissão de certificados para palestrantes.</t>
  </si>
  <si>
    <t>15.119</t>
  </si>
  <si>
    <t>Demonstrar, em ambiente funcional e com execução em tempo real, a funcionalidade relacionada aos processos de inscrições online e formações continuadas, conforme descrito a seguir: b) Também deve ser possível escolher o modelo de certificado a ser emitido para cada tipo de curso em que o palestrante participou.</t>
  </si>
  <si>
    <t>15.120</t>
  </si>
  <si>
    <t>Demonstrar, em ambiente funcional e com execução em tempo real, a funcionalidade relacionada aos processos de inscrições online e formações continuadas, conforme descrito a seguir: Cadastro de Local, Setor e Responsável do Curso: Deve permitir o cadastro e a inserção do local, setor e responsável pelo curso de capacitação, formação e evento. Essas informações devem constar nos certificados emitidos para os participantes e palestrantes.</t>
  </si>
  <si>
    <t>15.121</t>
  </si>
  <si>
    <t>Demonstrar, em ambiente funcional e com execução em tempo real, a funcionalidade relacionada aos processos de inscrições online e formações continuadas, conforme descrito a seguir: Anexos para o Curso: Deve permitir informar quais anexos podem ser inseridos para o curso de capacitação, formação e evento, bem como seu vínculo com o curso. Isso inclui a possibilidade de anexar arquivos nos formatos jpeg, jpg, png, pdf, zip e rar, com identificação do nome do arquivo.</t>
  </si>
  <si>
    <t>15.122</t>
  </si>
  <si>
    <t>Demonstrar, em ambiente funcional e com execução em tempo real, a funcionalidade relacionada aos processos de inscrições online e formações continuadas, conforme descrito a seguir: Download de Anexos pelos Participantes: Os participantes devem ter a capacidade de baixar anexos apenas do curso em que estão inscritos.</t>
  </si>
  <si>
    <t>15.123</t>
  </si>
  <si>
    <t>Demonstrar, em ambiente funcional e com execução em tempo real, a funcionalidade relacionada aos processos de inscrições online e formações continuadas, conforme descrito a seguir: Campos Personalizados na Inscrição: Deve permitir a personalização dos campos solicitados aos participantes durante o processo de inscrição online, de acordo com o tipo do curso.</t>
  </si>
  <si>
    <t>15.124</t>
  </si>
  <si>
    <t>Demonstrar, em ambiente funcional e com execução em tempo real, a funcionalidade relacionada aos processos de inscrições online e formações continuadas, conforme descrito a seguir: Gerenciamento de Empréstimo de Recursos: Deve permitir o controle do empréstimo de recursos disponibilizados aos participantes, com informações detalhadas, como nome, CPF, curso, protocolo de empréstimo, descrição dos recursos, identificação do patrimônio, data de empréstimo e data de devolução.</t>
  </si>
  <si>
    <t>15.125</t>
  </si>
  <si>
    <t>Demonstrar, em ambiente funcional e com execução em tempo real, a funcionalidade relacionada aos processos de inscrições online e formações continuadas, conforme descrito a seguir: Comprovante de Empréstimo e Devolução de Recursos: Deve ser possível emitir comprovantes impressos para registros de empréstimo e devolução de recursos patrimoniais.</t>
  </si>
  <si>
    <t>15.126</t>
  </si>
  <si>
    <t>Demonstrar, em ambiente funcional e com execução em tempo real, a funcionalidade relacionada aos processos de inscrições online e formações continuadas, conforme descrito a seguir: Resumo das Turmas Cadastradas: Resumidamente, na lista de turmas cadastradas, deve ser possível identificar o campo de descrição da turma, descrição da capacitação, formação e evento, turno, total de vagas, total de vagas disponíveis, início e término das inscrições.</t>
  </si>
  <si>
    <t>15.127</t>
  </si>
  <si>
    <t>Demonstrar, em ambiente funcional e com execução em tempo real, a funcionalidade relacionada aos processos de inscrições online e formações continuadas, conforme descrito a seguir: Visão Geral das Inscrições na Turma: Ao acessar as turmas cadastradas, deve ser possível visualizar informações como o total de vagas disponibilizadas, vagas consumidas, vagas disponíveis, inscrições regulares, inscrições aguardando confirmação, inscrições aguardando validação e inscrições no cadastro de reservas ou lista de espera.</t>
  </si>
  <si>
    <t>15.128</t>
  </si>
  <si>
    <t>Demonstrar, em ambiente funcional e com execução em tempo real, a funcionalidade relacionada aos processos de inscrições online e formações continuadas, conforme descrito a seguir: Inserção Manual de Participantes: Deve permitir a inserção manual de participantes diretamente em uma turma, mesmo que o período de inscrições online tenha terminado.</t>
  </si>
  <si>
    <t>15.129</t>
  </si>
  <si>
    <t>Demonstrar, em ambiente funcional e com execução em tempo real, a funcionalidade relacionada aos processos de inscrições online e formações continuadas, conforme descrito a seguir: Filtro e Remoção de Participantes na Turma: Deve ser possível filtrar os dados da turma e realizar buscas de participantes por nome, bem como remover participantes da listagem da turma.</t>
  </si>
  <si>
    <t>15.130</t>
  </si>
  <si>
    <t>Demonstrar, em ambiente funcional e com execução em tempo real, a funcionalidade relacionada aos processos de inscrições online e formações continuadas, conforme descrito a seguir: Identificação de Participantes na Lista de Espera: Deve permitir a identificação dos participantes que estão no cadastro de reserva.</t>
  </si>
  <si>
    <t>15.131</t>
  </si>
  <si>
    <t>Demonstrar, em ambiente funcional e com execução em tempo real, a funcionalidade relacionada aos processos de inscrições online e formações continuadas, conforme descrito a seguir: Identificação de Participantes Aguardando Validação: Deve permitir a identificação dos participantes que estão aguardando a validação de suas inscrições para que o curso de capacitação, formação e evento seja confirmado.</t>
  </si>
  <si>
    <t>15.132</t>
  </si>
  <si>
    <t>Demonstrar, em ambiente funcional e com execução em tempo real, a funcionalidade relacionada aos processos de inscrições online e formações continuadas, conforme descrito a seguir: Associação de Função do Servidor a Turmas: Deve permitir a criação e seleção de filtros para associar a função do servidor que poderá se inscrever na capacitação, formação e evento.</t>
  </si>
  <si>
    <t>15.133</t>
  </si>
  <si>
    <t>Demonstrar, em ambiente funcional e com execução em tempo real, a funcionalidade relacionada aos processos de inscrições online e formações continuadas, conforme descrito a seguir: Disparo de Mensagens Personalizadas (SMS e E-mail): Deve ser possível enviar mensagens de texto SMS e e-mails personalizados por turma, informando detalhes do curso, turma e remetente.</t>
  </si>
  <si>
    <t>15.134</t>
  </si>
  <si>
    <t>Demonstrar, em ambiente funcional e com execução em tempo real, a funcionalidade relacionada aos processos de inscrições online e formações continuadas, conforme descrito a seguir: Registro de Frequência Individual e em Massa: Deve permitir o registro de frequência de forma individual ou em massa, com alarme de ausência para envio automático de mensagens de texto SMS, informando o resumo da listagem de frequência.</t>
  </si>
  <si>
    <t>15.135</t>
  </si>
  <si>
    <t>Demonstrar, em ambiente funcional e com execução em tempo real, a funcionalidade relacionada aos processos de inscrições online e formações continuadas, conforme descrito a seguir: Notificação de Certificados Liberados: Deve notificar os participantes por e-mail quando seus certificados estiverem liberados para impressão na área do participante.</t>
  </si>
  <si>
    <t>15.136</t>
  </si>
  <si>
    <t>Demonstrar, em ambiente funcional e com execução em tempo real, a funcionalidade relacionada aos processos de inscrições online e formações continuadas, conforme descrito a seguir: Registro de Atividades Concluídas: Deve permitir o registro de atividades concluídas e/ou entregues pelos participantes por curso, turma e atividade específica.</t>
  </si>
  <si>
    <t>15.137</t>
  </si>
  <si>
    <t>Demonstrar, em ambiente funcional e com execução em tempo real, a funcionalidade relacionada aos processos de inscrições online e formações continuadas, conforme descrito a seguir: Validação de Certificados de Conclusão: Deve permitir a validação ou invalidação dos certificados de conclusão de acordo com as etapas de aprovação, tanto para participantes quanto para palestrantes ou formadores.</t>
  </si>
  <si>
    <t>15.138</t>
  </si>
  <si>
    <t>Demonstrar, em ambiente funcional e com execução em tempo real, a funcionalidade relacionada aos processos de inscrições online e formações continuadas, conforme descrito a seguir: Validação de Certificados em Lote e Individualmente: Deve ser possível validar ou invalidar certificados de conclusão em lote ou individualmente, com base nas regras de aprovação do curso e turma.</t>
  </si>
  <si>
    <t>15.139</t>
  </si>
  <si>
    <t>Demonstrar, em ambiente funcional e com execução em tempo real, a funcionalidade relacionada aos processos de inscrições online e formações continuadas, conforme descrito a seguir: Acesso Restrito a Validador de Certificados: A validação ou invalidação dos certificados deve ser realizada por meio de um nível de autorização e acesso exclusivo e personalizado, exigindo login, senha e perfil adequados.</t>
  </si>
  <si>
    <t>15.140</t>
  </si>
  <si>
    <t>Demonstrar, em ambiente funcional e com execução em tempo real, a funcionalidade relacionada aos processos de inscrições online e formações continuadas, conforme descrito a seguir: Emissão de Certificados Apenas Após Aprovação: A emissão do certificado de conclusão só deve ocorrer após a aprovação do participante, considerando todos os critérios definidos no cadastro do curso e da turma, incluindo apuração da frequência e conclusão de atividades.</t>
  </si>
  <si>
    <t>15.141</t>
  </si>
  <si>
    <t>Demonstrar, em ambiente funcional e com execução em tempo real, a funcionalidade relacionada aos processos de inscrições online e formações continuadas, conforme descrito a seguir: Geração de Certificados em Lote ou Individual: Deve ser possível gerar certificados de conclusão em lote ou individualmente, de acordo com as etapas e regras estabelecidas no curso e turma.</t>
  </si>
  <si>
    <t>15.142</t>
  </si>
  <si>
    <t>Demonstrar, em ambiente funcional e com execução em tempo real, a funcionalidade relacionada aos processos de inscrições online e formações continuadas, conforme descrito a seguir: Painel Resumido de Certificados Gerados: Deve haver um painel resumido que exiba o quantitativo de certificados gerados com status de aprovados, reprovados, não avaliados e certificados gerados.</t>
  </si>
  <si>
    <t>15.143</t>
  </si>
  <si>
    <t>Demonstrar, em ambiente funcional e com execução em tempo real, a funcionalidade relacionada aos processos de inscrições online e formações continuadas, conforme descrito a seguir: Geração de Certificados para Palestrantes, Formadores e Cursistas: Deve ser possível gerar certificados de conclusão para palestrantes, formadores e cursistas com base no curso e turma ministrados.</t>
  </si>
  <si>
    <t>15.144</t>
  </si>
  <si>
    <t>Demonstrar, em ambiente funcional e com execução em tempo real, a funcionalidade relacionada aos processos de inscrições online e formações continuadas, conforme descrito a seguir: Opção de Data de Referência Retroativa: O sistema deve permitir informar uma data de referência retroativa ao gerar os certificados.</t>
  </si>
  <si>
    <t>15.145</t>
  </si>
  <si>
    <t>Demonstrar, em ambiente funcional e com execução em tempo real, a funcionalidade relacionada aos processos de inscrições online e formações continuadas, conforme descrito a seguir: Carga Horária Personalizada: Deve ser possível inserir uma carga horária personalizada para participantes específicos que não tenham cumprido a carga horária total estabelecida para o curso e turma.</t>
  </si>
  <si>
    <t>15.146</t>
  </si>
  <si>
    <t>Demonstrar, em ambiente funcional e com execução em tempo real, a funcionalidade relacionada aos processos de inscrições online e formações continuadas, conforme descrito a seguir: Status da Geração de Certificados Individualmente: Deve ser possível verificar o status da geração dos certificados individualmente para cada participante ou palestrante.</t>
  </si>
  <si>
    <t>15.147</t>
  </si>
  <si>
    <t>Demonstrar, em ambiente funcional e com execução em tempo real, a funcionalidade relacionada aos processos de inscrições online e formações continuadas, conforme descrito a seguir: Controle de Carga Horária Máxima: Deve ser implementado um mecanismo para evitar que seja inserida uma carga horária personalizada com um valor superior à carga horária projetada para a turma e o curso.</t>
  </si>
  <si>
    <t>15.148</t>
  </si>
  <si>
    <t>Demonstrar, em ambiente funcional e com execução em tempo real, a funcionalidade relacionada aos processos de inscrições online e formações continuadas, conforme descrito a seguir: Impressão e Visualização de Certificados: Deve ser possível imprimir e visualizar os certificados de conclusão individualmente e em lote para palestrantes, formadores e participantes, de acordo com o curso e as etapas de aprovação.</t>
  </si>
  <si>
    <t>15.149</t>
  </si>
  <si>
    <t>Demonstrar, em ambiente funcional e com execução em tempo real, a funcionalidade relacionada aos processos de inscrições online e formações continuadas, conforme descrito a seguir: Informações no Certificado: O certificado de conclusão deve conter informações como nome do concluinte, nome do curso, nome do palestrante ou formador, período do curso, data de registro da emissão do certificado, assinatura do responsável do curso ou gestor, logo ou imagem do certificado, conteúdo ministrado, carga horária, dados do provedor do curso, QR code para consultas WEB, chave de validação do certificado, local para validação e consulta online do certificado.</t>
  </si>
  <si>
    <t>15.150</t>
  </si>
  <si>
    <t>Demonstrar, em ambiente funcional e com execução em tempo real, a funcionalidade relacionada aos processos de inscrições online e formações continuadas, conforme descrito a seguir: Impressão da Ficha de Inscrição Personalizada: Deverá ser possível localizar um curso, turma e participante inscrito e imprimir a ficha de inscrição personalizada de acordo com o modelo associado ao curso e turma. O sistema deve permitir selecionar os filtros que serão impressos na ficha, como CPF, RG, idade, endereço, necessidade especial, cor e raça, estado civil, laudo de necessidade especial, e-mail, entre outros.</t>
  </si>
  <si>
    <t>15.151</t>
  </si>
  <si>
    <t>Demonstrar, em ambiente funcional e com execução em tempo real, a funcionalidade relacionada aos processos de inscrições online e formações continuadas, conforme descrito a seguir: Acompanhamento de Mensagens SMS: Deve ser possível acompanhar as mensagens enviadas via SMS por faixa de período de data para os cursos e turmas. O sistema deve exibir o nome do cursista que recebeu o SMS, o telefone, a data do envio da mensagem e a mensagem recebida.</t>
  </si>
  <si>
    <t>15.152</t>
  </si>
  <si>
    <t>Demonstrar, em ambiente funcional e com execução em tempo real, a funcionalidade relacionada aos processos de inscrições online e formações continuadas, conforme descrito a seguir: Geração de Gráficos de Desempenho no Questionário de Satisfação: Deverá ser possível gerar gráficos tabulados com o desempenho do questionário de satisfação respondido pelos participantes de acordo com o curso e a turma após a sua conclusão. Os gráficos devem ser visualizados de acordo com o tipo de pergunta cadastrada, informando a quantidade de respostas respondidas e não respondidas.</t>
  </si>
  <si>
    <t>15.153</t>
  </si>
  <si>
    <t>Demonstrar, em ambiente funcional e com execução em tempo real, a funcionalidade relacionada aos processos de inscrições online e formações continuadas, conforme descrito a seguir: Impressão de Relatório de Inscritos: Deverá ser possível imprimir um relatório de inscritos de acordo com o curso e a turma selecionados, identificando os participantes com status de confirmados, aguardando confirmação, aguardando validação, cadastro de reserva, cancelado ou expirado. O sistema também deve permitir a emissão do relatório em formato Excel.</t>
  </si>
  <si>
    <t>15.154</t>
  </si>
  <si>
    <t>Demonstrar, em ambiente funcional e com execução em tempo real, a funcionalidade relacionada aos processos de inscrições online e formações continuadas, conforme descrito a seguir: Informações Adicionais no Relatório de Inscritos: Além dos filtros selecionados, o sistema deve permitir a impressão de informações adicionais, como CPF, data de nascimento, nome social, gênero, endereço, naturalidade, RG, estado civil, idade, nome social, entre outros. O relatório pode ser ordenado alfabeticamente ou por data de inscrição.</t>
  </si>
  <si>
    <t>15.155</t>
  </si>
  <si>
    <t>Demonstrar, em ambiente funcional e com execução em tempo real, a funcionalidade relacionada aos processos de inscrições online e formações continuadas, conforme descrito a seguir: Relatório de Cursos Oferecidos em um Período: Deve ser possível gerar um relatório dos cursos oferecidos em um determinado período, permitindo filtrar por data de início e término. O relatório deve incluir informações como nome do curso, turma, número total de participantes, formato (online ou presencial), data de início e término das turmas, bem como o total geral de participantes em todos os cursos e turmas.</t>
  </si>
  <si>
    <t>15.156</t>
  </si>
  <si>
    <t>Demonstrar, em ambiente funcional e com execução em tempo real, a funcionalidade relacionada aos processos de inscrições online e formações continuadas, conforme descrito a seguir: Impressão de Diário de Frequência: Deverá ser possível imprimir um diário de frequência para cada curso e turma, exibindo a relação dos participantes com suas faltas e presenças em cada aula, juntamente com o total de aulas ministradas, percentual de presença e percentual de faltas para cada participante.</t>
  </si>
  <si>
    <t>15.157</t>
  </si>
  <si>
    <t>Demonstrar, em ambiente funcional e com execução em tempo real, a funcionalidade relacionada aos processos de inscrições online e formações continuadas, conforme descrito a seguir: Deverá ser possível incluir um painel de busca que permite consultar individualmente a participação do participante em todos os cursos, formações e eventos em que ele se inscreveu. Essa funcionalidade deve oferecer uma busca detalhada, exibindo a trajetória completa do participante na plataforma, incluindo o turno, aula ou encontro em que o participante está inscrito, horário, data de inscrição, chave do protocolo de autenticidade do certificado, status do participante no curso e atalhos para imprimir ou invalidar o certificado.</t>
  </si>
  <si>
    <t>16</t>
  </si>
  <si>
    <t>16.1</t>
  </si>
  <si>
    <t>Infraestrutura em Nuvem (Cloud) para as Unidades Escolares</t>
  </si>
  <si>
    <t>Demonstrar, em ambiente funcional e com execução em tempo real, a funcionalidade relacionada à infraestrutura em nuvem destinada às unidades escolares, conforme descrito a seguir: A contratada deverá manter, em datacenter próprio ou de terceiros, equipamentos e dispositivos de alta performance capazes de prover toda a infraestrutura necessária à implantação, manutenção preventiva e corretiva do software, assegurando transações seguras via internet.</t>
  </si>
  <si>
    <t>A comissão deverá solicitar a execução prática da funcionalidade ou a apresentação técnica operacional no ambiente em nuvem, validando disponibilidade, escalabilidade, segurança, desempenho, monitoramento e continuidade do serviço.</t>
  </si>
  <si>
    <t>16.2</t>
  </si>
  <si>
    <t>Demonstrar, em ambiente funcional e com execução em tempo real, a funcionalidade relacionada à infraestrutura em nuvem destinada às unidades escolares, conforme descrito a seguir: a) Durante a vigência contratual, deverão ser observados, no mínimo, os seguintes requisitos: Infraestrutura de alto desempenho: capacidade de processamento e armazenamento compatível com a demanda do sistema.</t>
  </si>
  <si>
    <t>16.3</t>
  </si>
  <si>
    <t>Demonstrar, em ambiente funcional e com execução em tempo real, a funcionalidade relacionada à infraestrutura em nuvem destinada às unidades escolares, conforme descrito a seguir: b) Durante a vigência contratual, deverão ser observados, no mínimo, os seguintes requisitos: Manutenção preventiva e corretiva: ações programadas para evitar falhas e correções ágeis sempre que necessário.</t>
  </si>
  <si>
    <t>16.4</t>
  </si>
  <si>
    <t>Demonstrar, em ambiente funcional e com execução em tempo real, a funcionalidade relacionada à infraestrutura em nuvem destinada às unidades escolares, conforme descrito a seguir: c) Durante a vigência contratual, deverão ser observados, no mínimo, os seguintes requisitos: Segurança das transações: mecanismos robustos (como firewalls, IDS/IPS e criptografia) que protejam contra-ataques cibernéticos e atendam às normas de privacidade.</t>
  </si>
  <si>
    <t>16.5</t>
  </si>
  <si>
    <t>Demonstrar, em ambiente funcional e com execução em tempo real, a funcionalidade relacionada à infraestrutura em nuvem destinada às unidades escolares, conforme descrito a seguir: d) Cumprindos esses requisitos, a Administração deverá dispor de um ambiente confiável, estável e seguro para execução de todas as funcionalidades do software.</t>
  </si>
  <si>
    <t>16.6</t>
  </si>
  <si>
    <t>Demonstrar, em ambiente funcional e com execução em tempo real, a funcionalidade relacionada à infraestrutura em nuvem destinada às unidades escolares, conforme descrito a seguir: a) O Data Center, seja próprio ou terceirizado, deverá atender às seguintes características mínimas: Alta disponibilidade (24 × 7) com balanceamento de carga.</t>
  </si>
  <si>
    <t>16.7</t>
  </si>
  <si>
    <t>Demonstrar, em ambiente funcional e com execução em tempo real, a funcionalidade relacionada à infraestrutura em nuvem destinada às unidades escolares, conforme descrito a seguir: b) O Data Center, seja próprio ou terceirizado, deverá atender às seguintes características mínimas: Ambientes compartimentalizados, controle de acesso interno e externo e monitoramento por câmeras.</t>
  </si>
  <si>
    <t>16.8</t>
  </si>
  <si>
    <t>Demonstrar, em ambiente funcional e com execução em tempo real, a funcionalidade relacionada à infraestrutura em nuvem destinada às unidades escolares, conforme descrito a seguir: c) O Data Center, seja próprio ou terceirizado, deverá atender às seguintes características mínimas: Energia redundante, monitorada por software em todos os circuitos.</t>
  </si>
  <si>
    <t>16.9</t>
  </si>
  <si>
    <t>Demonstrar, em ambiente funcional e com execução em tempo real, a funcionalidade relacionada à infraestrutura em nuvem destinada às unidades escolares, conforme descrito a seguir: d) O Data Center, seja próprio ou terceirizado, deverá atender às seguintes características mínimas: Refrigeração redundante N+1, com variação de frequência e capacidade.</t>
  </si>
  <si>
    <t>16.10</t>
  </si>
  <si>
    <t>Demonstrar, em ambiente funcional e com execução em tempo real, a funcionalidade relacionada à infraestrutura em nuvem destinada às unidades escolares, conforme descrito a seguir: e) O Data Center, seja próprio ou terceirizado, deverá atender às seguintes características mínimas: Servidor de dados mínimo: Intel Xeon vCPU 8 × 2.5 GHz, 32 GB vRAM, link de internet 1 Gbps (1 000 000 kbit/s).</t>
  </si>
  <si>
    <t>16.11</t>
  </si>
  <si>
    <t>Demonstrar, em ambiente funcional e com execução em tempo real, a funcionalidade relacionada à infraestrutura em nuvem destinada às unidades escolares, conforme descrito a seguir: f) O Data Center, seja próprio ou terceirizado, deverá atender às seguintes características mínimas: Serviços essenciais: virtualização, vCPU, autoescalonamento, vRAM, discos virtuais, backup, firewall virtual, monitoramento de desempenho e consumo, painel de controle de recursos, storage de backup e de réplicas, balanceador virtual e disponibilidade entre 95% e 99,8%.</t>
  </si>
  <si>
    <t>16.12</t>
  </si>
  <si>
    <t>Demonstrar, em ambiente funcional e com execução em tempo real, a funcionalidade relacionada à infraestrutura em nuvem destinada às unidades escolares, conforme descrito a seguir: g) O Data Center, seja próprio ou terceirizado, deverá atender às seguintes características mínimas: Componentes redundantes para servidores, aplicativos, internet e banco de dados, garantindo alta disponibilidade e rotinas de backup.</t>
  </si>
  <si>
    <t>16.13</t>
  </si>
  <si>
    <t>Demonstrar, em ambiente funcional e com execução em tempo real, a funcionalidade relacionada à infraestrutura em nuvem destinada às unidades escolares, conforme descrito a seguir: h) O Data Center, seja próprio ou terceirizado, deverá atender às seguintes características mínimas: Links de comunicação de alto desempenho, banda adequada à demanda e alta disponibilidade para acesso WEB dos usuários.</t>
  </si>
  <si>
    <t>16.14</t>
  </si>
  <si>
    <t>Demonstrar, em ambiente funcional e com execução em tempo real, a funcionalidade relacionada à infraestrutura em nuvem destinada às unidades escolares, conforme descrito a seguir: i) O Data Center, seja próprio ou terceirizado, deverá atender às seguintes características mínimas: Conexões SSL (HTTPS) para criptografia de todo o tráfego.</t>
  </si>
  <si>
    <t>16.15</t>
  </si>
  <si>
    <t>Demonstrar, em ambiente funcional e com execução em tempo real, a funcionalidade relacionada à infraestrutura em nuvem destinada às unidades escolares, conforme descrito a seguir: j) O Data Center, seja próprio ou terceirizado, deverá atender às seguintes características mínimas: Gerenciamento proativo: softwares capazes de acompanhar, medir e monitorar continuamente a performance da infraestrutura.</t>
  </si>
  <si>
    <t>17</t>
  </si>
  <si>
    <t>17.1</t>
  </si>
  <si>
    <t>Portal Web para Alunos, Pais e Responsáveis</t>
  </si>
  <si>
    <t>Demonstrar, em ambiente funcional e com execução em tempo real, a funcionalidade relacionada ao portal web para alunos, pais e responsáveis, conforme descrito a seguir: Visualização de Dados Cadastrais: Permitir que o usuário visualize seus dados cadastrais, incluindo nome, matrícula, data de nascimento, telefones de contato, e-mail e dados da unidade escolar à qual está vinculado.</t>
  </si>
  <si>
    <t>A comissão deverá solicitar a execução prática da funcionalidade no portal web, validando autenticação, perfis de acesso, navegação, informações disponibilizadas, interações, notificações e relatórios apresentados.</t>
  </si>
  <si>
    <t>17.2</t>
  </si>
  <si>
    <t>Demonstrar, em ambiente funcional e com execução em tempo real, a funcionalidade relacionada ao portal web para alunos, pais e responsáveis, conforme descrito a seguir: Alteração de Senha: Permitir que o aluno troque a senha a qualquer momento.</t>
  </si>
  <si>
    <t>17.3</t>
  </si>
  <si>
    <t>Demonstrar, em ambiente funcional e com execução em tempo real, a funcionalidade relacionada ao portal web para alunos, pais e responsáveis, conforme descrito a seguir: Opção de Recebimento de Notícias por E-mail: Dar ao aluno a opção de escolher se deseja ou não receber notícias por e-mail.</t>
  </si>
  <si>
    <t>17.4</t>
  </si>
  <si>
    <t>Demonstrar, em ambiente funcional e com execução em tempo real, a funcionalidade relacionada ao portal web para alunos, pais e responsáveis, conforme descrito a seguir: Recebimento e Envio de Mensagens Internas: Permitir receber e enviar mensagens internas do sistema e/ou outros usuários.</t>
  </si>
  <si>
    <t>17.5</t>
  </si>
  <si>
    <t>Demonstrar, em ambiente funcional e com execução em tempo real, a funcionalidade relacionada ao portal web para alunos, pais e responsáveis, conforme descrito a seguir: Recebimento de Notícias do Sistema: Permitir que o aluno receba notícias postadas pelo sistema.</t>
  </si>
  <si>
    <t>17.6</t>
  </si>
  <si>
    <t>Demonstrar, em ambiente funcional e com execução em tempo real, a funcionalidade relacionada ao portal web para alunos, pais e responsáveis, conforme descrito a seguir: Visualização de Boletim por Etapa: Permitir visualizar o boletim por etapa, contendo as disciplinas, notas e faltas.</t>
  </si>
  <si>
    <t>17.7</t>
  </si>
  <si>
    <t>Demonstrar, em ambiente funcional e com execução em tempo real, a funcionalidade relacionada ao portal web para alunos, pais e responsáveis, conforme descrito a seguir: Visualização do Boletim Consolidado: Permitir visualizar o boletim consolidado, que inclui disciplinas, notas de todas as etapas e a composição das notas.</t>
  </si>
  <si>
    <t>17.8</t>
  </si>
  <si>
    <t>Demonstrar, em ambiente funcional e com execução em tempo real, a funcionalidade relacionada ao portal web para alunos, pais e responsáveis, conforme descrito a seguir: Visualização de Faltas: Permitir visualizar as faltas do aluno.</t>
  </si>
  <si>
    <t>17.9</t>
  </si>
  <si>
    <t>Demonstrar, em ambiente funcional e com execução em tempo real, a funcionalidade relacionada ao portal web para alunos, pais e responsáveis, conforme descrito a seguir: Visualização do Quadro de Horários: Permitir visualizar o quadro de horários do aluno.</t>
  </si>
  <si>
    <t>17.10</t>
  </si>
  <si>
    <t>Demonstrar, em ambiente funcional e com execução em tempo real, a funcionalidade relacionada ao portal web para alunos, pais e responsáveis, conforme descrito a seguir: Visualização de Ocorrências Disciplinares: Permitir visualizar as ocorrências disciplinares do aluno.</t>
  </si>
  <si>
    <t>17.11</t>
  </si>
  <si>
    <t>Demonstrar, em ambiente funcional e com execução em tempo real, a funcionalidade relacionada ao portal web para alunos, pais e responsáveis, conforme descrito a seguir: Visualização do Calendário Escolar: Permitir visualizar o calendário escolar.</t>
  </si>
  <si>
    <t>17.12</t>
  </si>
  <si>
    <t>Demonstrar, em ambiente funcional e com execução em tempo real, a funcionalidade relacionada ao portal web para alunos, pais e responsáveis, conforme descrito a seguir: Visualização das Turmas Associadas: Permitir visualizar as turmas associadas ao aluno.</t>
  </si>
  <si>
    <t>17.13</t>
  </si>
  <si>
    <t>Demonstrar, em ambiente funcional e com execução em tempo real, a funcionalidade relacionada ao portal web para alunos, pais e responsáveis, conforme descrito a seguir: Realização de Atividades Discursivas: Permitir visualizar e realizar atividades discursivas programadas pelo professor ou pela Secretaria de Educação.</t>
  </si>
  <si>
    <t>17.14</t>
  </si>
  <si>
    <t>Demonstrar, em ambiente funcional e com execução em tempo real, a funcionalidade relacionada ao portal web para alunos, pais e responsáveis, conforme descrito a seguir: Realização de Exercícios Discursivos: Permitir visualizar e realizar exercícios discursivos programados pelo professor ou pela Secretaria de Educação.</t>
  </si>
  <si>
    <t>17.15</t>
  </si>
  <si>
    <t>Demonstrar, em ambiente funcional e com execução em tempo real, a funcionalidade relacionada ao portal web para alunos, pais e responsáveis, conforme descrito a seguir: Participação em Aulas Programadas: Permitir visualizar e realizar aulas programadas pelo professor ou pela Secretaria de Educação.</t>
  </si>
  <si>
    <t>17.16</t>
  </si>
  <si>
    <t>Demonstrar, em ambiente funcional e com execução em tempo real, a funcionalidade relacionada ao portal web para alunos, pais e responsáveis, conforme descrito a seguir: Acesso a Materiais Didáticos: Permitir visualizar e baixar materiais didáticos programados pelo professor ou pela Secretaria de Educação.</t>
  </si>
  <si>
    <t>17.17</t>
  </si>
  <si>
    <t>Demonstrar, em ambiente funcional e com execução em tempo real, a funcionalidade relacionada ao portal web para alunos, pais e responsáveis, conforme descrito a seguir: Matrícula ou Rematrícula Online: Permitir realizar matrícula ou rematrícula de forma online.</t>
  </si>
  <si>
    <t>17.18</t>
  </si>
  <si>
    <t>Demonstrar, em ambiente funcional e com execução em tempo real, a funcionalidade relacionada ao portal web para alunos, pais e responsáveis, conforme descrito a seguir: Consulta ao Acervo da Biblioteca: Permitir consultar o acervo da biblioteca.</t>
  </si>
  <si>
    <t>17.19</t>
  </si>
  <si>
    <t>Demonstrar, em ambiente funcional e com execução em tempo real, a funcionalidade relacionada ao portal web para alunos, pais e responsáveis, conforme descrito a seguir: Realização de Empréstimo e Renovação na Biblioteca: Permitir realizar empréstimos e renovações de materiais da biblioteca.</t>
  </si>
  <si>
    <t>17.20</t>
  </si>
  <si>
    <t>Demonstrar, em ambiente funcional e com execução em tempo real, a funcionalidade relacionada ao portal web para alunos, pais e responsáveis, conforme descrito a seguir: Inscrição em Cursos e Eventos: Permitir inscrição em cursos e eventos dos demais módulos do sistema sem necessidade de novos cadastros.</t>
  </si>
  <si>
    <t>17.21</t>
  </si>
  <si>
    <t>Demonstrar, em ambiente funcional e com execução em tempo real, a funcionalidade relacionada ao portal web para alunos, pais e responsáveis, conforme descrito a seguir: Login e Senha Exclusivos: O responsável acadêmico terá um login e senha próprios para acesso ao sistema.</t>
  </si>
  <si>
    <t>17.22</t>
  </si>
  <si>
    <t>Demonstrar, em ambiente funcional e com execução em tempo real, a funcionalidade relacionada ao portal web para alunos, pais e responsáveis, conforme descrito a seguir: Acesso aos Alunos Vinculados: O responsável acadêmico poderá acessar os alunos que estão sob sua responsabilidade, visualizando informações como nome do aluno, unidade escolar matriculada, turma e situação do aluno.</t>
  </si>
  <si>
    <t>17.23</t>
  </si>
  <si>
    <t>Demonstrar, em ambiente funcional e com execução em tempo real, a funcionalidade relacionada ao portal web para alunos, pais e responsáveis, conforme descrito a seguir: Acesso ao Boletim Escolar: O responsável acadêmico terá acesso ao boletim escolar do aluno por etapa, boletim anual e à frequência do aluno por etapa (trimestre) selecionado.</t>
  </si>
  <si>
    <t>17.24</t>
  </si>
  <si>
    <t>Demonstrar, em ambiente funcional e com execução em tempo real, a funcionalidade relacionada ao portal web para alunos, pais e responsáveis, conforme descrito a seguir: Acesso ao Calendário Escolar: O sistema permitirá que o responsável acadêmico visualize o calendário escolar, incluindo todas as informações relevantes sobre a unidade escolar do aluno e o segmento de ensino. Também será possível realizar a impressão do calendário.</t>
  </si>
  <si>
    <t>17.25</t>
  </si>
  <si>
    <t>Demonstrar, em ambiente funcional e com execução em tempo real, a funcionalidade relacionada ao portal web para alunos, pais e responsáveis, conforme descrito a seguir: Acompanhamento da Pré-Matrícula e Lista de Espera: O responsável acadêmico poderá visualizar o andamento da pré-matrícula e a lista de espera dos alunos vinculados a ele. Isso incluirá a visualização dos status do andamento das solicitações na fila.</t>
  </si>
  <si>
    <t>17.26</t>
  </si>
  <si>
    <t>Demonstrar, em ambiente funcional e com execução em tempo real, a funcionalidade relacionada ao portal web para alunos, pais e responsáveis, conforme descrito a seguir: Realização de Pré-Matrícula: A partir do ambiente tecnológico (portal), o responsável acadêmico poderá realizar novas inscrições no sistema de pré-matrícula, seguindo os parâmetros configurados no módulo de pré-matrícula e lista de espera.</t>
  </si>
  <si>
    <t>18</t>
  </si>
  <si>
    <t>18.1</t>
  </si>
  <si>
    <t>Portal do Professor e Diário Eletrônico Web</t>
  </si>
  <si>
    <t>Demonstrar, em ambiente funcional e com execução em tempo real, a funcionalidade relacionada ao portal do professor e ao diário eletrônico web, conforme descrito a seguir: a) Visualização de indicadores para professores com calendário escolar informando os dias da semana, horário da aula, turma e disciplina.</t>
  </si>
  <si>
    <t>A comissão deverá solicitar a execução prática da funcionalidade no portal do professor e no diário eletrônico, validando autenticação, lançamento de informações acadêmicas, registros de frequência, avaliações, conteúdos, históricos e relatórios apresentados.</t>
  </si>
  <si>
    <t>18.2</t>
  </si>
  <si>
    <t>Demonstrar, em ambiente funcional e com execução em tempo real, a funcionalidade relacionada ao portal do professor e ao diário eletrônico web, conforme descrito a seguir: b) Visualização de indicadores para professores que mostrem atividades pendentes de correção e aulas sem registro de conteúdo, com a opção de detalhamento.</t>
  </si>
  <si>
    <t>18.3</t>
  </si>
  <si>
    <t>Demonstrar, em ambiente funcional e com execução em tempo real, a funcionalidade relacionada ao portal do professor e ao diário eletrônico web, conforme descrito a seguir: Atualização de Dados Cadastrais: Permitir aos professores atualizar seus dados cadastrais.</t>
  </si>
  <si>
    <t>18.4</t>
  </si>
  <si>
    <t>Demonstrar, em ambiente funcional e com execução em tempo real, a funcionalidade relacionada ao portal do professor e ao diário eletrônico web, conforme descrito a seguir: Inserção do Certificado Digital A1: Oferecer a funcionalidade de inserir o certificado digital A1.</t>
  </si>
  <si>
    <t>18.5</t>
  </si>
  <si>
    <t>Demonstrar, em ambiente funcional e com execução em tempo real, a funcionalidade relacionada ao portal do professor e ao diário eletrônico web, conforme descrito a seguir: Recebimento de Mensagens Internas: Permitir que os professores recebam mensagens internas do sistema e de outros usuários.</t>
  </si>
  <si>
    <t>18.6</t>
  </si>
  <si>
    <t>Demonstrar, em ambiente funcional e com execução em tempo real, a funcionalidade relacionada ao portal do professor e ao diário eletrônico web, conforme descrito a seguir: a) Permitir que os professores criem eventos com informações como nome, unidade escolar, turma, período, data, hora e descrição, com a opção de notificar os alunos.</t>
  </si>
  <si>
    <t>18.7</t>
  </si>
  <si>
    <t>Demonstrar, em ambiente funcional e com execução em tempo real, a funcionalidade relacionada ao portal do professor e ao diário eletrônico web, conforme descrito a seguir: b) Listar todos os eventos registrados, exibindo detalhes como nome, datas e notificações.</t>
  </si>
  <si>
    <t>18.8</t>
  </si>
  <si>
    <t>Demonstrar, em ambiente funcional e com execução em tempo real, a funcionalidade relacionada ao portal do professor e ao diário eletrônico web, conforme descrito a seguir: c) Oferecer a opção de reenviar notificações aos alunos e excluir eventos.</t>
  </si>
  <si>
    <t>18.9</t>
  </si>
  <si>
    <t>Demonstrar, em ambiente funcional e com execução em tempo real, a funcionalidade relacionada ao portal do professor e ao diário eletrônico web, conforme descrito a seguir: a) Permitir que os professores registrem notas para as avaliações previamente cadastradas.</t>
  </si>
  <si>
    <t>18.10</t>
  </si>
  <si>
    <t>Demonstrar, em ambiente funcional e com execução em tempo real, a funcionalidade relacionada ao portal do professor e ao diário eletrônico web, conforme descrito a seguir: b) Possibilitar o lançamento de avaliações descritivas.</t>
  </si>
  <si>
    <t>18.11</t>
  </si>
  <si>
    <t>Demonstrar, em ambiente funcional e com execução em tempo real, a funcionalidade relacionada ao portal do professor e ao diário eletrônico web, conforme descrito a seguir: c) Evitar o lançamento de notas acima da pontuação máxima da avaliação quando o tipo for por pontos.</t>
  </si>
  <si>
    <t>18.12</t>
  </si>
  <si>
    <t>Demonstrar, em ambiente funcional e com execução em tempo real, a funcionalidade relacionada ao portal do professor e ao diário eletrônico web, conforme descrito a seguir: d) Somar automaticamente as notas de trabalhos e avaliações para preencher a nota final dos alunos na etapa.</t>
  </si>
  <si>
    <t>18.13</t>
  </si>
  <si>
    <t>Demonstrar, em ambiente funcional e com execução em tempo real, a funcionalidade relacionada ao portal do professor e ao diário eletrônico web, conforme descrito a seguir: e) Registrar recuperações dos alunos, seguindo regras estabelecidas pela Secretaria de Educação.</t>
  </si>
  <si>
    <t>18.14</t>
  </si>
  <si>
    <t>Demonstrar, em ambiente funcional e com execução em tempo real, a funcionalidade relacionada ao portal do professor e ao diário eletrônico web, conforme descrito a seguir: f) Apurar as notas finais dos alunos, incluindo notas por etapa, semestrais e finais configuradas pela Secretaria de Educação.</t>
  </si>
  <si>
    <t>18.15</t>
  </si>
  <si>
    <t>Demonstrar, em ambiente funcional e com execução em tempo real, a funcionalidade relacionada ao portal do professor e ao diário eletrônico web, conforme descrito a seguir: g) Permitir a conclusão das notas finais e apresentar um consolidado das informações.</t>
  </si>
  <si>
    <t>18.16</t>
  </si>
  <si>
    <t>Demonstrar, em ambiente funcional e com execução em tempo real, a funcionalidade relacionada ao portal do professor e ao diário eletrônico web, conforme descrito a seguir: Lançamento de Aulas Eletivas: Permitir o lançamento de aulas eletivas.</t>
  </si>
  <si>
    <t>18.17</t>
  </si>
  <si>
    <t>Demonstrar, em ambiente funcional e com execução em tempo real, a funcionalidade relacionada ao portal do professor e ao diário eletrônico web, conforme descrito a seguir: Lançamento de Eventos Escolares: Permitir o lançamento de eventos escolares.</t>
  </si>
  <si>
    <t>18.18</t>
  </si>
  <si>
    <t>Demonstrar, em ambiente funcional e com execução em tempo real, a funcionalidade relacionada ao portal do professor e ao diário eletrônico web, conforme descrito a seguir: Registro de Conteúdo: Permitir que os professores lancem os conteúdos ministrados nas aulas, mensal ou diariamente.</t>
  </si>
  <si>
    <t>18.19</t>
  </si>
  <si>
    <t>Demonstrar, em ambiente funcional e com execução em tempo real, a funcionalidade relacionada ao portal do professor e ao diário eletrônico web, conforme descrito a seguir: Registro de Atividades Discursivas: Permitir o registro de atividades discursivas.</t>
  </si>
  <si>
    <t>18.20</t>
  </si>
  <si>
    <t>Demonstrar, em ambiente funcional e com execução em tempo real, a funcionalidade relacionada ao portal do professor e ao diário eletrônico web, conforme descrito a seguir: Inserção de Aulas Complementares: Permitir a inserção de aulas complementares.</t>
  </si>
  <si>
    <t>18.21</t>
  </si>
  <si>
    <t>Demonstrar, em ambiente funcional e com execução em tempo real, a funcionalidade relacionada ao portal do professor e ao diário eletrônico web, conforme descrito a seguir: Inserção de Exercícios: Permitir a inserção de exercícios.</t>
  </si>
  <si>
    <t>18.22</t>
  </si>
  <si>
    <t>Demonstrar, em ambiente funcional e com execução em tempo real, a funcionalidade relacionada ao portal do professor e ao diário eletrônico web, conforme descrito a seguir: Disponibilização de Download de Material: Permitir que os professores disponibilizem materiais para download.</t>
  </si>
  <si>
    <t>18.23</t>
  </si>
  <si>
    <t>Demonstrar, em ambiente funcional e com execução em tempo real, a funcionalidade relacionada ao portal do professor e ao diário eletrônico web, conforme descrito a seguir: Cadastro de Avaliações Online: Permitir o cadastro de avaliações online.</t>
  </si>
  <si>
    <t>18.24</t>
  </si>
  <si>
    <t>Demonstrar, em ambiente funcional e com execução em tempo real, a funcionalidade relacionada ao portal do professor e ao diário eletrônico web, conforme descrito a seguir: Gerenciamento de Avaliações Online: Permitir o gerenciamento das avaliações online.</t>
  </si>
  <si>
    <t>18.25</t>
  </si>
  <si>
    <t>Demonstrar, em ambiente funcional e com execução em tempo real, a funcionalidade relacionada ao portal do professor e ao diário eletrônico web, conforme descrito a seguir: Disponibilização de Conteúdo Online: Permitir a disponibilização de conteúdo online.</t>
  </si>
  <si>
    <t>18.26</t>
  </si>
  <si>
    <t>Demonstrar, em ambiente funcional e com execução em tempo real, a funcionalidade relacionada ao portal do professor e ao diário eletrônico web, conforme descrito a seguir: Cadastro de Questões Online: Permitir o cadastro de questões online.</t>
  </si>
  <si>
    <t>18.27</t>
  </si>
  <si>
    <t>Demonstrar, em ambiente funcional e com execução em tempo real, a funcionalidade relacionada ao portal do professor e ao diário eletrônico web, conforme descrito a seguir: Consulta ao Acervo da Biblioteca: Permitir consulta ao acervo da biblioteca.</t>
  </si>
  <si>
    <t>18.28</t>
  </si>
  <si>
    <t>Demonstrar, em ambiente funcional e com execução em tempo real, a funcionalidade relacionada ao portal do professor e ao diário eletrônico web, conforme descrito a seguir: Empréstimo e Renovação na Biblioteca: Permitir o empréstimo e renovação de materiais na biblioteca.</t>
  </si>
  <si>
    <t>19</t>
  </si>
  <si>
    <t>19.1</t>
  </si>
  <si>
    <t>Portal Web do Pedagogo</t>
  </si>
  <si>
    <t>Demonstrar, em ambiente funcional e com execução em tempo real, a funcionalidade relacionada ao portal web do pedagogo, conforme descrito a seguir: O Pedagogo poderá realizar a visualização de Informações Escolares dos Alunos: Visualização de rendimento nas disciplinas e faltas, discriminado por avaliações e resultados das etapas.</t>
  </si>
  <si>
    <t>A comissão deverá solicitar a execução prática da funcionalidade no portal do pedagogo, validando autenticação, perfis de acesso, acompanhamento pedagógico, indicadores educacionais, registros, intervenções e relatórios apresentados.</t>
  </si>
  <si>
    <t>19.2</t>
  </si>
  <si>
    <t>Demonstrar, em ambiente funcional e com execução em tempo real, a funcionalidade relacionada ao portal web do pedagogo, conforme descrito a seguir: a) Visualização de indicadores para pedagogos: Total de matrículas.</t>
  </si>
  <si>
    <t>19.3</t>
  </si>
  <si>
    <t>Demonstrar, em ambiente funcional e com execução em tempo real, a funcionalidade relacionada ao portal web do pedagogo, conforme descrito a seguir: b) Visualização de indicadores para pedagogos: Total de matrículas por segmento.</t>
  </si>
  <si>
    <t>19.4</t>
  </si>
  <si>
    <t>Demonstrar, em ambiente funcional e com execução em tempo real, a funcionalidade relacionada ao portal web do pedagogo, conforme descrito a seguir: c) Visualização de indicadores para pedagogos: Quantidade de alunos desistentes por segmento.</t>
  </si>
  <si>
    <t>19.5</t>
  </si>
  <si>
    <t>Demonstrar, em ambiente funcional e com execução em tempo real, a funcionalidade relacionada ao portal web do pedagogo, conforme descrito a seguir: d) Visualização de indicadores para pedagogos: Total de matriculados por decisão judicial.</t>
  </si>
  <si>
    <t>19.6</t>
  </si>
  <si>
    <t>Demonstrar, em ambiente funcional e com execução em tempo real, a funcionalidade relacionada ao portal web do pedagogo, conforme descrito a seguir: e) Visualização de indicadores para pedagogos: Identificação de professores sem lançamento de frequência e conteúdo por data de referência, incluindo professor, turma e disciplina.</t>
  </si>
  <si>
    <t>19.7</t>
  </si>
  <si>
    <t>Demonstrar, em ambiente funcional e com execução em tempo real, a funcionalidade relacionada ao portal web do pedagogo, conforme descrito a seguir: a) Exibição de todas as avaliações lançadas, agrupadas por disciplina.</t>
  </si>
  <si>
    <t>19.8</t>
  </si>
  <si>
    <t>Demonstrar, em ambiente funcional e com execução em tempo real, a funcionalidade relacionada ao portal web do pedagogo, conforme descrito a seguir: b) Apresentação do resultado final obtido pelos alunos na etapa.</t>
  </si>
  <si>
    <t>19.9</t>
  </si>
  <si>
    <t>Demonstrar, em ambiente funcional e com execução em tempo real, a funcionalidade relacionada ao portal web do pedagogo, conforme descrito a seguir: c) Informações sobre faltas.</t>
  </si>
  <si>
    <t>19.10</t>
  </si>
  <si>
    <t>Demonstrar, em ambiente funcional e com execução em tempo real, a funcionalidade relacionada ao portal web do pedagogo, conforme descrito a seguir: Inserção de Ocorrências Disciplinares: Permitir a inserção de ocorrências disciplinares para os alunos.</t>
  </si>
  <si>
    <t>19.11</t>
  </si>
  <si>
    <t>Demonstrar, em ambiente funcional e com execução em tempo real, a funcionalidade relacionada ao portal web do pedagogo, conforme descrito a seguir: Exibição de Disciplinas Lecionadas e Desempenho: Exibição das disciplinas lecionadas e o desempenho obtido pelos alunos.</t>
  </si>
  <si>
    <t>19.12</t>
  </si>
  <si>
    <t>Demonstrar, em ambiente funcional e com execução em tempo real, a funcionalidade relacionada ao portal web do pedagogo, conforme descrito a seguir: Acompanhamento da Rede de Ensino: Acompanhamento da evolução de todas as escolas da rede de ensino quanto à utilização do sistema e ao cumprimento das metas para fechamento de etapas.</t>
  </si>
  <si>
    <t>19.13</t>
  </si>
  <si>
    <t>Demonstrar, em ambiente funcional e com execução em tempo real, a funcionalidade relacionada ao portal web do pedagogo, conforme descrito a seguir: a) Visualização de informações dos professores.</t>
  </si>
  <si>
    <t>19.14</t>
  </si>
  <si>
    <t>Demonstrar, em ambiente funcional e com execução em tempo real, a funcionalidade relacionada ao portal web do pedagogo, conforme descrito a seguir: b) Acompanhamento dos lançamentos de diários de conteúdo e frequência dos professores.</t>
  </si>
  <si>
    <t>19.15</t>
  </si>
  <si>
    <t>Demonstrar, em ambiente funcional e com execução em tempo real, a funcionalidade relacionada ao portal web do pedagogo, conforme descrito a seguir: Lançamento de Informações dos Professores: Lançamento das informações dos professores, incluindo diários de conteúdo e frequência, através do perfil do pedagogo.</t>
  </si>
  <si>
    <t>19.16</t>
  </si>
  <si>
    <t>Demonstrar, em ambiente funcional e com execução em tempo real, a funcionalidade relacionada ao portal web do pedagogo, conforme descrito a seguir: Consulta ao Acervo da Biblioteca: Permitir consulta ao acervo da biblioteca.</t>
  </si>
  <si>
    <t>19.17</t>
  </si>
  <si>
    <t>Demonstrar, em ambiente funcional e com execução em tempo real, a funcionalidade relacionada ao portal web do pedagogo, conforme descrito a seguir: Empréstimo e Renovação na Biblioteca: Permitir o empréstimo e renovação de materiais na biblioteca.</t>
  </si>
  <si>
    <t>19.18</t>
  </si>
  <si>
    <t>Demonstrar, em ambiente funcional e com execução em tempo real, a funcionalidade relacionada ao portal web do pedagogo, conforme descrito a seguir: Inscrição em Cursos, Eventos e Processos Seletivos: Permitir a inscrição em cursos, eventos e processos seletivos sem a necessidade de novos cadastros, logins e senhas.</t>
  </si>
  <si>
    <t>20</t>
  </si>
  <si>
    <t>20.1</t>
  </si>
  <si>
    <t>Comunicação Integrada e Agenda</t>
  </si>
  <si>
    <t>Demonstrar, em ambiente funcional e com execução em tempo real, a funcionalidade relacionada aos processos de comunicação integrada e gestão de agenda, conforme descrito a seguir: Portal de Notícias Abrangente: Deverá ser uma plataforma abrangente para aprimorar a comunicação interna, o compartilhamento de informações entre os servidores municipais e a comunidade em geral.</t>
  </si>
  <si>
    <t>A comissão deverá solicitar a execução prática da funcionalidade no sistema, validando fluxos de comunicação, notificações, registros de mensagens, agendas, compromissos, confirmações e relatórios apresentados.</t>
  </si>
  <si>
    <t>20.2</t>
  </si>
  <si>
    <t>Demonstrar, em ambiente funcional e com execução em tempo real, a funcionalidade relacionada aos processos de comunicação integrada e gestão de agenda, conforme descrito a seguir: Página Inicial (home) com Recursos de Automação: Deverá incluir uma página inicial (home) com recursos de automação para facilitar a interação e integração eficaz entre todos os módulos disponíveis.</t>
  </si>
  <si>
    <t>20.3</t>
  </si>
  <si>
    <t>Demonstrar, em ambiente funcional e com execução em tempo real, a funcionalidade relacionada aos processos de comunicação integrada e gestão de agenda, conforme descrito a seguir: Categorização de Materiais: Permitirá cadastrar tipos de categorização dos materiais e suas descrições, organizando recursos em grupos com base em características semelhantes.</t>
  </si>
  <si>
    <t>20.4</t>
  </si>
  <si>
    <t>Demonstrar, em ambiente funcional e com execução em tempo real, a funcionalidade relacionada aos processos de comunicação integrada e gestão de agenda, conforme descrito a seguir: Configuração de Documentos: Permitirá configurar, gerenciar e cadastrar documentos para disponibilização aos usuários, incluindo informações como descrição, ano de emissão e tipo do documento.</t>
  </si>
  <si>
    <t>20.5</t>
  </si>
  <si>
    <t>Demonstrar, em ambiente funcional e com execução em tempo real, a funcionalidade relacionada aos processos de comunicação integrada e gestão de agenda, conforme descrito a seguir: Controle de Acesso a Documentos: Oferecerá a opção de escolher entre tornar o documento acessível ao público em geral ou restringir o acesso ao público privado, limitando-o a perfis e usuários previamente cadastrados.</t>
  </si>
  <si>
    <t>20.6</t>
  </si>
  <si>
    <t>Demonstrar, em ambiente funcional e com execução em tempo real, a funcionalidade relacionada aos processos de comunicação integrada e gestão de agenda, conforme descrito a seguir: Listagem de Documentos: Compreenderá a funcionalidade de visualizar e pesquisar documentos, apresentando uma listagem completa dos documentos vinculados, incluindo nome do documento, indicação de restrições de acesso, ano de emissão e data de inserção no sistema.</t>
  </si>
  <si>
    <t>20.7</t>
  </si>
  <si>
    <t>Demonstrar, em ambiente funcional e com execução em tempo real, a funcionalidade relacionada aos processos de comunicação integrada e gestão de agenda, conforme descrito a seguir: Associação de Perfis de Usuários: Permitirá associar grupos de perfis de usuários do sistema que poderão disponibilizar e visualizar os documentos, bem como a inserção de usuários individualmente.</t>
  </si>
  <si>
    <t>20.8</t>
  </si>
  <si>
    <t>Demonstrar, em ambiente funcional e com execução em tempo real, a funcionalidade relacionada aos processos de comunicação integrada e gestão de agenda, conforme descrito a seguir: Vinculação de Documentos com Perfis de Acesso: Possibilitará vincular e associar os documentos cadastrados aos tipos de perfil que poderão visualizar e realizar download desses documentos.</t>
  </si>
  <si>
    <t>20.9</t>
  </si>
  <si>
    <t>Demonstrar, em ambiente funcional e com execução em tempo real, a funcionalidade relacionada aos processos de comunicação integrada e gestão de agenda, conforme descrito a seguir: Gerenciamento de Documentos PDF: Permitirá configurar, gerenciar, cadastrar e anexar documentos do tipo PDF, fornecendo informações de descrição e listagem dos documentos com documentos anexados.</t>
  </si>
  <si>
    <t>20.10</t>
  </si>
  <si>
    <t>Demonstrar, em ambiente funcional e com execução em tempo real, a funcionalidade relacionada aos processos de comunicação integrada e gestão de agenda, conforme descrito a seguir: Cadastramento de Tipos de Documentos: Oferecerá recursos para cadastrar os tipos de documentos e suas descrições destinados à disponibilização aos usuários.</t>
  </si>
  <si>
    <t>20.11</t>
  </si>
  <si>
    <t>Demonstrar, em ambiente funcional e com execução em tempo real, a funcionalidade relacionada aos processos de comunicação integrada e gestão de agenda, conforme descrito a seguir: Recursos Pedagógicos ou Administrativos: Permitirá organizar, administrar e registrar recursos pedagógicos ou administrativos, fornecendo informações como nome do material, ano correspondente, categoria, módulo do sistema associado, detalhes do vídeo, link do vídeo, imagens relacionadas e descrição abrangente do conteúdo.</t>
  </si>
  <si>
    <t>20.12</t>
  </si>
  <si>
    <t>Demonstrar, em ambiente funcional e com execução em tempo real, a funcionalidade relacionada aos processos de comunicação integrada e gestão de agenda, conforme descrito a seguir: Controle de Acesso a Materiais de Apoio: Possibilitará associar grupos de perfis de usuários do sistema que poderão disponibilizar e visualizar os materiais de apoio, além de inserir usuários individualmente.</t>
  </si>
  <si>
    <t>20.13</t>
  </si>
  <si>
    <t>Demonstrar, em ambiente funcional e com execução em tempo real, a funcionalidade relacionada aos processos de comunicação integrada e gestão de agenda, conforme descrito a seguir: Listagem de Materiais de Apoio: Compreenderá a funcionalidade de visualizar e pesquisar materiais de apoio, apresentando uma listagem completa dos materiais previamente vinculados, incluindo nome do material, indicação de restrições de acesso, ano de emissão e outras informações essenciais.</t>
  </si>
  <si>
    <t>20.14</t>
  </si>
  <si>
    <t>Demonstrar, em ambiente funcional e com execução em tempo real, a funcionalidade relacionada aos processos de comunicação integrada e gestão de agenda, conforme descrito a seguir: Configuração, Gestão e Registro de Notícias: Permitir a configuração, gestão e registro de notícias, incluindo a descrição da notícia, os grupos de perfis de sistema e/ou usuários do sistema vinculados que receberão a notícia cadastrada.</t>
  </si>
  <si>
    <t>20.15</t>
  </si>
  <si>
    <t>Demonstrar, em ambiente funcional e com execução em tempo real, a funcionalidade relacionada aos processos de comunicação integrada e gestão de agenda, conforme descrito a seguir: Listagem de Notícias e Documentos: Possibilitar a criação de uma listagem que englobe notícias e documentos inseridos no sistema, com a capacidade de editar, remover e republicar esses conteúdos. A listagem deverá incluir informações essenciais como o título da notícia, status de destaque e data de cadastro.</t>
  </si>
  <si>
    <t>20.16</t>
  </si>
  <si>
    <t>Demonstrar, em ambiente funcional e com execução em tempo real, a funcionalidade relacionada aos processos de comunicação integrada e gestão de agenda, conforme descrito a seguir: Controle de Acesso Restrito: Garantir que o processo de configuração, gerenciamento e cadastro de notícias seja restrito ao perfil designado ou a um administrador, assegurando controle preciso sobre o conteúdo disponibilizado.</t>
  </si>
  <si>
    <t>20.17</t>
  </si>
  <si>
    <t>Demonstrar, em ambiente funcional e com execução em tempo real, a funcionalidade relacionada aos processos de comunicação integrada e gestão de agenda, conforme descrito a seguir: Destaque de Notícias na Página Inicial: Permitir destacar notícias de forma proeminente na página inicial por meio de um banner ou carrossel, com opções de exibição e ocultação das notícias em destaque.</t>
  </si>
  <si>
    <t>20.18</t>
  </si>
  <si>
    <t>Demonstrar, em ambiente funcional e com execução em tempo real, a funcionalidade relacionada aos processos de comunicação integrada e gestão de agenda, conforme descrito a seguir: Alertas por SMS e E-mail: Disparar alertas sobre novas notícias para o perfil ou público de interesse, por meio de SMS e/ou e-mail, com configurações opcionais.</t>
  </si>
  <si>
    <t>20.19</t>
  </si>
  <si>
    <t>Demonstrar, em ambiente funcional e com execução em tempo real, a funcionalidade relacionada aos processos de comunicação integrada e gestão de agenda, conforme descrito a seguir: Exibição de Notícias no Login: Exibir notícias em destaque toda vez que um usuário fizer login em qualquer módulo do sistema, permitindo aos usuários marcarem as notícias como lidas.</t>
  </si>
  <si>
    <t>20.20</t>
  </si>
  <si>
    <t>Demonstrar, em ambiente funcional e com execução em tempo real, a funcionalidade relacionada aos processos de comunicação integrada e gestão de agenda, conforme descrito a seguir: Intervalo de Tempo para Exibição: Estabelecer o intervalo de tempo em que a notícia estará disponível, rastreando quais usuários a leram e fornecendo informações sobre o início e o término da exibição das notícias.</t>
  </si>
  <si>
    <t>20.21</t>
  </si>
  <si>
    <t>Demonstrar, em ambiente funcional e com execução em tempo real, a funcionalidade relacionada aos processos de comunicação integrada e gestão de agenda, conforme descrito a seguir: Integração de Imagens e Vídeos: Integrar imagens e vídeos nas notícias, principalmente na chamada da notícia, para tornar a comunicação mais eficaz e dinâmica.</t>
  </si>
  <si>
    <t>20.22</t>
  </si>
  <si>
    <t>Demonstrar, em ambiente funcional e com execução em tempo real, a funcionalidade relacionada aos processos de comunicação integrada e gestão de agenda, conforme descrito a seguir: Galeria de Registros Fotográficos: Incluir uma galeria de registros fotográficos para notícias e eventos, proporcionando aos usuários uma compreensão mais completa das informações.</t>
  </si>
  <si>
    <t>20.23</t>
  </si>
  <si>
    <t>Demonstrar, em ambiente funcional e com execução em tempo real, a funcionalidade relacionada aos processos de comunicação integrada e gestão de agenda, conforme descrito a seguir: Inclusão de Links na Página Inicial: Inserir links para notícias, informativos, formulários de inscrição e outros recursos diretamente na página inicial, tornando as informações mais interativas para os usuários.</t>
  </si>
  <si>
    <t>20.24</t>
  </si>
  <si>
    <t>Demonstrar, em ambiente funcional e com execução em tempo real, a funcionalidade relacionada aos processos de comunicação integrada e gestão de agenda, conforme descrito a seguir: Página Inicial como Ponto de Acesso: Utilizar a página inicial como ponto de acesso para servidores municipais, usuários e a comunidade em geral, com um menu para navegar pelos diversos recursos, como documentos, manuais, editais, notícias e anexos de diferentes categorias.</t>
  </si>
  <si>
    <t>20.25</t>
  </si>
  <si>
    <t>Demonstrar, em ambiente funcional e com execução em tempo real, a funcionalidade relacionada aos processos de comunicação integrada e gestão de agenda, conforme descrito a seguir: Consulta e Edição de Documentos: Permitir consultas aos documentos inseridos no sistema para possíveis edições ou remoções, apresentando uma lista dos tipos de documentos disponíveis, acompanhados pelos nomes e anos correspondentes.</t>
  </si>
  <si>
    <t>20.26</t>
  </si>
  <si>
    <t>Demonstrar, em ambiente funcional e com execução em tempo real, a funcionalidade relacionada aos processos de comunicação integrada e gestão de agenda, conforme descrito a seguir: Consulta e Edição de Materiais de Apoio: Facilitar a consulta dos materiais de apoio inseridos no sistema para possíveis edições ou remoções, exibindo uma lista dos tipos de materiais de apoio disponíveis, acompanhados pelos nomes e anos correspondentes, juntamente com outras informações detalhadas.</t>
  </si>
  <si>
    <t>20.27</t>
  </si>
  <si>
    <t>Demonstrar, em ambiente funcional e com execução em tempo real, a funcionalidade relacionada aos processos de comunicação integrada e gestão de agenda, conforme descrito a seguir: Relatório de Usuários que Acessaram Conteúdo: Permitir a geração de relatórios detalhados sobre os usuários que acessaram e leram notícias, comunicados ou informativos, incluindo data e horário da leitura, possibilitando consultas específicas por tipo de notícia.</t>
  </si>
  <si>
    <t>20.28</t>
  </si>
  <si>
    <t>Demonstrar, em ambiente funcional e com execução em tempo real, a funcionalidade relacionada aos processos de comunicação integrada e gestão de agenda, conforme descrito a seguir: Funcionalidade de Eventos: Incorporar eficientemente a funcionalidade de eventos, com filtros definidos para selecionar unidade, tipo de evento e período de ocorrência, incluindo datas de início e término.</t>
  </si>
  <si>
    <t>20.29</t>
  </si>
  <si>
    <t>Demonstrar, em ambiente funcional e com execução em tempo real, a funcionalidade relacionada aos processos de comunicação integrada e gestão de agenda, conforme descrito a seguir: Cadastro de Eventos: Oferecer um processo de cadastro de eventos que inclua campos essenciais, como unidade pertinente, nome do evento, perfil de interesse, descrição detalhada, datas e horários de início e término.</t>
  </si>
  <si>
    <t>20.30</t>
  </si>
  <si>
    <t>Demonstrar, em ambiente funcional e com execução em tempo real, a funcionalidade relacionada aos processos de comunicação integrada e gestão de agenda, conforme descrito a seguir: Notificações de Eventos: Permitir a seleção de perfis de interesse para notificações automáticas relacionadas a eventos, como alunos, responsáveis, pedagogos e secretários.</t>
  </si>
  <si>
    <t>20.31</t>
  </si>
  <si>
    <t>Demonstrar, em ambiente funcional e com execução em tempo real, a funcionalidade relacionada aos processos de comunicação integrada e gestão de agenda, conforme descrito a seguir: Configuração de Eventos: Ao criar um evento, permitir a escolha da unidade escolar, seleção de perfis a serem notificados, verificação do intervalo de tempo, inclusão de descrição detalhada e decisão sobre notificar os usuários.</t>
  </si>
  <si>
    <t>20.32</t>
  </si>
  <si>
    <t>Demonstrar, em ambiente funcional e com execução em tempo real, a funcionalidade relacionada aos processos de comunicação integrada e gestão de agenda, conforme descrito a seguir: Cadastro e Registro de Ouvidorias: Permitir o cadastro de ouvidorias, incluindo informações como assunto, tipo de ouvidoria (reclamação, sugestão, etc.), categoria associada e descrição detalhada do assunto.</t>
  </si>
  <si>
    <t>20.33</t>
  </si>
  <si>
    <t>Demonstrar, em ambiente funcional e com execução em tempo real, a funcionalidade relacionada aos processos de comunicação integrada e gestão de agenda, conforme descrito a seguir: Inclusão de Anexos em Ouvidorias: Possibilitar a inclusão de anexos nos registros de ouvidorias, facilitando a adição de documentos relevantes para esclarecimento ou complementação das questões levantadas.</t>
  </si>
  <si>
    <t>20.34</t>
  </si>
  <si>
    <t>Demonstrar, em ambiente funcional e com execução em tempo real, a funcionalidade relacionada aos processos de comunicação integrada e gestão de agenda, conforme descrito a seguir: Listagem de Ouvidorias: Oferecer uma funcionalidade de pesquisa para listar ouvidorias existentes, permitindo busca por número, tipo e data de abertura, facilitando a localização e organização das ouvidorias.</t>
  </si>
  <si>
    <t>20.35</t>
  </si>
  <si>
    <t>Demonstrar, em ambiente funcional e com execução em tempo real, a funcionalidade relacionada aos processos de comunicação integrada e gestão de agenda, conforme descrito a seguir: Gerenciamento de Ouvidorias: Permitir o gerenciamento eficiente das ouvidorias, identificando por número, tipo e status (novo, em andamento, cancelado ou finalizado), fornecendo informações detalhadas sobre a situação atual e a data de abertura das ouvidorias.</t>
  </si>
  <si>
    <t>21</t>
  </si>
  <si>
    <t>21.1</t>
  </si>
  <si>
    <t>Biblioteca e Salas de Leitura</t>
  </si>
  <si>
    <t>Demonstrar, em ambiente funcional e com execução em tempo real, a funcionalidade relacionada à biblioteca escolar e às salas de leitura, conforme descrito a seguir: Cadastro de Assuntos: Permitir a inserção e gerenciamento de assuntos relacionados aos materiais do acervo da biblioteca.</t>
  </si>
  <si>
    <t>A comissão deverá solicitar a execução prática da funcionalidade no sistema, validando cadastros de acervo, empréstimos, devoluções, reservas, controles, históricos e relatórios apresentados.</t>
  </si>
  <si>
    <t>21.2</t>
  </si>
  <si>
    <t>Demonstrar, em ambiente funcional e com execução em tempo real, a funcionalidade relacionada à biblioteca escolar e às salas de leitura, conforme descrito a seguir: Cadastro de Coleções: Permitir a inserção e gerenciamento de coleções de materiais, que podem conter diferentes tipos de acervos.</t>
  </si>
  <si>
    <t>21.3</t>
  </si>
  <si>
    <t>Demonstrar, em ambiente funcional e com execução em tempo real, a funcionalidade relacionada à biblioteca escolar e às salas de leitura, conforme descrito a seguir: Cadastro de Bibliotecas: Possibilitar a inserção e gerenciamento de informações sobre bibliotecas, incluindo nome, endereço completo e números de telefone.</t>
  </si>
  <si>
    <t>21.4</t>
  </si>
  <si>
    <t>Demonstrar, em ambiente funcional e com execução em tempo real, a funcionalidade relacionada à biblioteca escolar e às salas de leitura, conforme descrito a seguir: Múltiplas Bibliotecas: Permitir o funcionamento de várias bibliotecas de forma simultânea, cada uma com seu próprio acervo e configurações.</t>
  </si>
  <si>
    <t>21.5</t>
  </si>
  <si>
    <t>Demonstrar, em ambiente funcional e com execução em tempo real, a funcionalidade relacionada à biblioteca escolar e às salas de leitura, conforme descrito a seguir: Reservas de Materiais: Permitir que os usuários realizem reservas de materiais disponíveis na biblioteca.</t>
  </si>
  <si>
    <t>21.6</t>
  </si>
  <si>
    <t>Demonstrar, em ambiente funcional e com execução em tempo real, a funcionalidade relacionada à biblioteca escolar e às salas de leitura, conforme descrito a seguir: Renovação de Empréstimos: Não permitir a renovação de exemplares caso não haja exemplares disponíveis para empréstimo.</t>
  </si>
  <si>
    <t>21.7</t>
  </si>
  <si>
    <t>Demonstrar, em ambiente funcional e com execução em tempo real, a funcionalidade relacionada à biblioteca escolar e às salas de leitura, conforme descrito a seguir: Dias Úteis e Sábado como Dia Útil: Oferecer a opção de configurar sábado como um dia útil para empréstimos e devoluções.</t>
  </si>
  <si>
    <t>21.8</t>
  </si>
  <si>
    <t>Demonstrar, em ambiente funcional e com execução em tempo real, a funcionalidade relacionada à biblioteca escolar e às salas de leitura, conforme descrito a seguir: Dias Úteis para Cálculo de Multa: Permitir a configuração de dias úteis para calcular a multa por atraso na devolução de materiais.</t>
  </si>
  <si>
    <t>21.9</t>
  </si>
  <si>
    <t>Demonstrar, em ambiente funcional e com execução em tempo real, a funcionalidade relacionada à biblioteca escolar e às salas de leitura, conforme descrito a seguir: Empréstimo de Múltiplos Exemplares: Possibilitar o empréstimo de mais de um exemplar por acervo.</t>
  </si>
  <si>
    <t>21.10</t>
  </si>
  <si>
    <t>Demonstrar, em ambiente funcional e com execução em tempo real, a funcionalidade relacionada à biblioteca escolar e às salas de leitura, conforme descrito a seguir: Bloqueio de Novos Empréstimos: Permitir o bloqueio da realização de novos empréstimos, por exemplo, durante o período de inventário.</t>
  </si>
  <si>
    <t>21.11</t>
  </si>
  <si>
    <t>Demonstrar, em ambiente funcional e com execução em tempo real, a funcionalidade relacionada à biblioteca escolar e às salas de leitura, conforme descrito a seguir: Bloqueio de Renovação com Atraso: Bloquear a realização de renovações de empréstimo caso haja atraso na devolução de materiais.</t>
  </si>
  <si>
    <t>21.12</t>
  </si>
  <si>
    <t>Demonstrar, em ambiente funcional e com execução em tempo real, a funcionalidade relacionada à biblioteca escolar e às salas de leitura, conforme descrito a seguir: Senha para Empréstimos: Oferecer a opção de solicitar uma senha ao realizar empréstimos como medida de segurança.</t>
  </si>
  <si>
    <t>21.13</t>
  </si>
  <si>
    <t>Demonstrar, em ambiente funcional e com execução em tempo real, a funcionalidade relacionada à biblioteca escolar e às salas de leitura, conforme descrito a seguir: Configuração de Dias Úteis para Empréstimos: Permitir definir apenas dias úteis para empréstimos, excluindo sábados e domingos, se necessário.</t>
  </si>
  <si>
    <t>21.14</t>
  </si>
  <si>
    <t>Demonstrar, em ambiente funcional e com execução em tempo real, a funcionalidade relacionada à biblioteca escolar e às salas de leitura, conforme descrito a seguir: Domingo como Dia Útil: Permitir a inclusão de domingo como dia útil para empréstimos, se necessário.</t>
  </si>
  <si>
    <t>21.15</t>
  </si>
  <si>
    <t>Demonstrar, em ambiente funcional e com execução em tempo real, a funcionalidade relacionada à biblioteca escolar e às salas de leitura, conforme descrito a seguir: Dias Úteis para Cálculo de Atraso: Configurar dias úteis para calcular os dias de atraso na devolução de materiais.</t>
  </si>
  <si>
    <t>21.16</t>
  </si>
  <si>
    <t>Demonstrar, em ambiente funcional e com execução em tempo real, a funcionalidade relacionada à biblioteca escolar e às salas de leitura, conforme descrito a seguir: Bloqueio de Empréstimos Durante Inventário: Bloquear a realização de empréstimos durante o processo de inventário da biblioteca.</t>
  </si>
  <si>
    <t>21.17</t>
  </si>
  <si>
    <t>Demonstrar, em ambiente funcional e com execução em tempo real, a funcionalidade relacionada à biblioteca escolar e às salas de leitura, conforme descrito a seguir: Bloqueio de Empréstimos com Atraso: Bloquear a realização de novos empréstimos caso um usuário tenha materiais em atraso.</t>
  </si>
  <si>
    <t>21.18</t>
  </si>
  <si>
    <t>Demonstrar, em ambiente funcional e com execução em tempo real, a funcionalidade relacionada à biblioteca escolar e às salas de leitura, conforme descrito a seguir: Multa por Atraso: Permitir a aplicação de multa por atraso na devolução de materiais.</t>
  </si>
  <si>
    <t>21.19</t>
  </si>
  <si>
    <t>Demonstrar, em ambiente funcional e com execução em tempo real, a funcionalidade relacionada à biblioteca escolar e às salas de leitura, conforme descrito a seguir: Multa por Atraso Cumulativa: Oferecer a opção de aplicar multa cumulativa por cada dia de atraso na devolução.</t>
  </si>
  <si>
    <t>21.20</t>
  </si>
  <si>
    <t>Demonstrar, em ambiente funcional e com execução em tempo real, a funcionalidade relacionada à biblioteca escolar e às salas de leitura, conforme descrito a seguir: Notificação de Prazo de Devolução: Permitir configurar a partir de quantos dias o sistema notificará o usuário sobre o prazo de devolução em atraso.</t>
  </si>
  <si>
    <t>21.21</t>
  </si>
  <si>
    <t>Demonstrar, em ambiente funcional e com execução em tempo real, a funcionalidade relacionada à biblioteca escolar e às salas de leitura, conforme descrito a seguir: Limite de Reservas por Tipo de Usuário: Definir o número máximo de reservas permitidas para cada tipo de usuário.</t>
  </si>
  <si>
    <t>21.22</t>
  </si>
  <si>
    <t>Demonstrar, em ambiente funcional e com execução em tempo real, a funcionalidade relacionada à biblioteca escolar e às salas de leitura, conforme descrito a seguir: Notificação de Atraso por E-mail ou SMS: Notificar os usuários que estão com empréstimos em atraso por e-mail ou SMS, com a opção de configurar a mensagem personalizada.</t>
  </si>
  <si>
    <t>21.23</t>
  </si>
  <si>
    <t>Demonstrar, em ambiente funcional e com execução em tempo real, a funcionalidade relacionada à biblioteca escolar e às salas de leitura, conforme descrito a seguir: Cadastro de Editoras: Incluir informações sobre editoras, como nome e telefone, no sistema.</t>
  </si>
  <si>
    <t>21.24</t>
  </si>
  <si>
    <t>Demonstrar, em ambiente funcional e com execução em tempo real, a funcionalidade relacionada à biblioteca escolar e às salas de leitura, conforme descrito a seguir: Cadastro de Acervos: Permitir a inserção de informações detalhadas sobre os materiais do acervo, incluindo imagem, código, editora, título, CDU ou CDD, ISBN, edição, volume, número de páginas, coleção, notas, ano de publicação, idioma e se o acervo é ilustrado.</t>
  </si>
  <si>
    <t>21.25</t>
  </si>
  <si>
    <t>Demonstrar, em ambiente funcional e com execução em tempo real, a funcionalidade relacionada à biblioteca escolar e às salas de leitura, conforme descrito a seguir: Vinculação de Acervos a Cursos e Disciplinas: Vincular os materiais do acervo a cursos, áreas de conhecimento e disciplinas do módulo acadêmico.</t>
  </si>
  <si>
    <t>21.26</t>
  </si>
  <si>
    <t>Demonstrar, em ambiente funcional e com execução em tempo real, a funcionalidade relacionada à biblioteca escolar e às salas de leitura, conforme descrito a seguir: Disponibilidade de Código MARC: Disponibilizar informações do código MARC para os materiais do acervo, facilitando a busca e catalogação de recursos bibliográficos.</t>
  </si>
  <si>
    <t>21.27</t>
  </si>
  <si>
    <t>Demonstrar, em ambiente funcional e com execução em tempo real, a funcionalidade relacionada à biblioteca escolar e às salas de leitura, conforme descrito a seguir: Clonar Acervo: Permitir a clonagem do acervo, facilitando a criação de cópias de materiais do acervo existente.</t>
  </si>
  <si>
    <t>21.28</t>
  </si>
  <si>
    <t>Demonstrar, em ambiente funcional e com execução em tempo real, a funcionalidade relacionada à biblioteca escolar e às salas de leitura, conforme descrito a seguir: Pesquisa e Busca Avançada: Oferecer recursos de pesquisa do acervo, incluindo pesquisa avançada que permite buscar materiais com base em critérios específicos, como autor, título, assunto, etc.</t>
  </si>
  <si>
    <t>21.29</t>
  </si>
  <si>
    <t>Demonstrar, em ambiente funcional e com execução em tempo real, a funcionalidade relacionada à biblioteca escolar e às salas de leitura, conforme descrito a seguir: Cadastro de Responsáveis e Cutter: Inserir informações detalhadas sobre os responsáveis pelo acervo e associar um código Cutter para organizar os materiais.</t>
  </si>
  <si>
    <t>21.30</t>
  </si>
  <si>
    <t>Demonstrar, em ambiente funcional e com execução em tempo real, a funcionalidade relacionada à biblioteca escolar e às salas de leitura, conforme descrito a seguir: Cadastro de Idiomas e Código MARC 21: Permitir o cadastro de idiomas dos materiais e disponibilizar códigos MARC 21 para categorização.</t>
  </si>
  <si>
    <t>21.31</t>
  </si>
  <si>
    <t>Demonstrar, em ambiente funcional e com execução em tempo real, a funcionalidade relacionada à biblioteca escolar e às salas de leitura, conforme descrito a seguir: Cadastro de Usuários: Permitir o cadastro de usuários e vinculá-los à biblioteca à qual terão acesso, bem como atribuir um perfil a cada usuário. Oferecer a capacidade de visualizar e bloquear usuários, se necessário.</t>
  </si>
  <si>
    <t>21.32</t>
  </si>
  <si>
    <t>Demonstrar, em ambiente funcional e com execução em tempo real, a funcionalidade relacionada à biblioteca escolar e às salas de leitura, conforme descrito a seguir: Cadastro de Áreas de Conhecimento: Inserir informações sobre áreas de conhecimento relacionadas aos materiais do acervo.</t>
  </si>
  <si>
    <t>21.33</t>
  </si>
  <si>
    <t>Demonstrar, em ambiente funcional e com execução em tempo real, a funcionalidade relacionada à biblioteca escolar e às salas de leitura, conforme descrito a seguir: Cadastro de Unidades de Biblioteca: Permitir o cadastro de múltiplas unidades de biblioteca, associando informações específicas a cada uma delas.</t>
  </si>
  <si>
    <t>21.34</t>
  </si>
  <si>
    <t>Demonstrar, em ambiente funcional e com execução em tempo real, a funcionalidade relacionada à biblioteca escolar e às salas de leitura, conforme descrito a seguir: Cadastro de Cursos: Inserir informações sobre cursos relacionados aos materiais do acervo.</t>
  </si>
  <si>
    <t>21.35</t>
  </si>
  <si>
    <t>Demonstrar, em ambiente funcional e com execução em tempo real, a funcionalidade relacionada à biblioteca escolar e às salas de leitura, conforme descrito a seguir: Cadastro de Feriados: Possibilitar o cadastro de feriados e vinculá-los à biblioteca específica.</t>
  </si>
  <si>
    <t>21.36</t>
  </si>
  <si>
    <t>Demonstrar, em ambiente funcional e com execução em tempo real, a funcionalidade relacionada à biblioteca escolar e às salas de leitura, conforme descrito a seguir: Cadastro de Seções: Permitir o cadastro de seções dentro da biblioteca e associá-las à unidade correta.</t>
  </si>
  <si>
    <t>21.37</t>
  </si>
  <si>
    <t>Demonstrar, em ambiente funcional e com execução em tempo real, a funcionalidade relacionada à biblioteca escolar e às salas de leitura, conforme descrito a seguir: Impressão de Carteirinha de Usuário: Oferecer a funcionalidade de impressão de carteirinhas de usuário da biblioteca, incluindo informações como nome, foto, número de usuário e outros detalhes relevantes.</t>
  </si>
  <si>
    <t>21.38</t>
  </si>
  <si>
    <t>Demonstrar, em ambiente funcional e com execução em tempo real, a funcionalidade relacionada à biblioteca escolar e às salas de leitura, conforme descrito a seguir: Personalização de Layout de Carteirinha: Permitir que os usuários habilitados e com perfil apropriado no sistema criem layouts personalizados para as carteirinhas de usuário da biblioteca. Isso inclui a personalização de mensagens, tamanho e tipo de papel, dimensões, instruções, validade, imagens e fundo da carteirinha, com pré-visualização do modelo após a montagem.</t>
  </si>
  <si>
    <t>21.39</t>
  </si>
  <si>
    <t>Demonstrar, em ambiente funcional e com execução em tempo real, a funcionalidade relacionada à biblioteca escolar e às salas de leitura, conforme descrito a seguir: Modelos de Carteirinha por Unidade Escolar: Possibilitar a criação de vários modelos de carteirinhas de usuário da biblioteca e associá-los a unidades escolares específicas, permitindo que os modelos sejam diferentes para cada unidade.</t>
  </si>
  <si>
    <t>21.40</t>
  </si>
  <si>
    <t>Demonstrar, em ambiente funcional e com execução em tempo real, a funcionalidade relacionada à biblioteca escolar e às salas de leitura, conforme descrito a seguir: Justificativa de Acervo Não Circular: Oferecer a capacidade de informar a justificativa quando um material do acervo não puder circular, como em caso de materiais raros ou de referência.</t>
  </si>
  <si>
    <t>21.41</t>
  </si>
  <si>
    <t>Demonstrar, em ambiente funcional e com execução em tempo real, a funcionalidade relacionada à biblioteca escolar e às salas de leitura, conforme descrito a seguir: Tipos de Configurações de Empréstimos: Criar tipos de configurações de empréstimos, permitindo a personalização de prazos, número máximo de exemplares por usuário, número de renovações permitidas, dias de suspensão por atraso e outras configurações relacionadas ao empréstimo de materiais.</t>
  </si>
  <si>
    <t>21.42</t>
  </si>
  <si>
    <t>Demonstrar, em ambiente funcional e com execução em tempo real, a funcionalidade relacionada à biblioteca escolar e às salas de leitura, conforme descrito a seguir: Empréstimo por Horas Máximas: Configurar empréstimos com base em horas máximas de empréstimo, permitindo a permissão de empréstimo em horas específicas.</t>
  </si>
  <si>
    <t>21.43</t>
  </si>
  <si>
    <t>Demonstrar, em ambiente funcional e com execução em tempo real, a funcionalidade relacionada à biblioteca escolar e às salas de leitura, conforme descrito a seguir: Quantidade de Empréstimos em Todas as Bibliotecas: Permitir a opção de somar a quantidade de empréstimos realizados em todas as bibliotecas às quais o usuário esteja vinculado.</t>
  </si>
  <si>
    <t>21.44</t>
  </si>
  <si>
    <t>Demonstrar, em ambiente funcional e com execução em tempo real, a funcionalidade relacionada à biblioteca escolar e às salas de leitura, conforme descrito a seguir: Geração de Etiquetas Personalizadas: Permitir a geração de etiquetas de códigos de barras e números para empréstimo e etiquetas de lombada dos documentos. Os usuários poderão personalizar essas etiquetas de acordo com modelos, tamanhos, larguras e outros parâmetros específicos.</t>
  </si>
  <si>
    <t>21.45</t>
  </si>
  <si>
    <t>Demonstrar, em ambiente funcional e com execução em tempo real, a funcionalidade relacionada à biblioteca escolar e às salas de leitura, conforme descrito a seguir: Gestão e Movimentação de Empréstimo: Oferecer funcionalidades para a gestão e movimentação de empréstimos de materiais do acervo pelos usuários, incluindo reserva, cobrança, controle de prazos, relatórios e bloqueio.</t>
  </si>
  <si>
    <t>21.46</t>
  </si>
  <si>
    <t>Demonstrar, em ambiente funcional e com execução em tempo real, a funcionalidade relacionada à biblioteca escolar e às salas de leitura, conforme descrito a seguir: Gestão e Movimentação de Reserva: Oferecer funcionalidades para a gestão e movimentação de reservas de materiais do acervo pelos usuários, incluindo reserva, cobrança, controle de prazos, relatórios e bloqueio.</t>
  </si>
  <si>
    <t>21.47</t>
  </si>
  <si>
    <t>Demonstrar, em ambiente funcional e com execução em tempo real, a funcionalidade relacionada à biblioteca escolar e às salas de leitura, conforme descrito a seguir: Gestão de Exemplares: Permitir a gestão dos exemplares da biblioteca, incluindo informações sobre entrada e saída de exemplares do acervo.</t>
  </si>
  <si>
    <t>21.48</t>
  </si>
  <si>
    <t>Demonstrar, em ambiente funcional e com execução em tempo real, a funcionalidade relacionada à biblioteca escolar e às salas de leitura, conforme descrito a seguir: Transferência de Exemplares entre Bibliotecas: Oferecer funcionalidades para a transferência de exemplares entre bibliotecas, permitindo a troca de acervo e exemplares entre unidades de biblioteca. Isso inclui a gestão dos acervos entre as unidades.</t>
  </si>
  <si>
    <t>21.49</t>
  </si>
  <si>
    <t>Demonstrar, em ambiente funcional e com execução em tempo real, a funcionalidade relacionada à biblioteca escolar e às salas de leitura, conforme descrito a seguir: Busca de Objetos do Acervo: Permitir a busca de objetos do acervo por assunto, título, área e palavras-chave, facilitando a localização de materiais específicos.</t>
  </si>
  <si>
    <t>21.50</t>
  </si>
  <si>
    <t>Demonstrar, em ambiente funcional e com execução em tempo real, a funcionalidade relacionada à biblioteca escolar e às salas de leitura, conforme descrito a seguir: Pesquisa e Reserva Online: Possibilitar a pesquisa e a reserva online do acervo da biblioteca, permitindo que os usuários acessem e pesquisem o catálogo de materiais pela internet.</t>
  </si>
  <si>
    <t>21.51</t>
  </si>
  <si>
    <t>Demonstrar, em ambiente funcional e com execução em tempo real, a funcionalidade relacionada à biblioteca escolar e às salas de leitura, conforme descrito a seguir: Cadastro de Múltiplas Unidades de Biblioteca: Permitir o cadastro de várias unidades de biblioteca, incluindo informações específicas para cada unidade, como localização do acervo.</t>
  </si>
  <si>
    <t>21.52</t>
  </si>
  <si>
    <t>Demonstrar, em ambiente funcional e com execução em tempo real, a funcionalidade relacionada à biblioteca escolar e às salas de leitura, conforme descrito a seguir: Emissão de Relatórios: Oferecer a emissão de diversos relatórios, incluindo relatórios de empréstimos, devoluções, reservas, devoluções em atraso, relação do acervo, exemplares baixados, etiquetas de código de barras, etiquetas de lombada, acervo por tipo de aquisição, controle de multas recebidas ou em atraso, entre outros.</t>
  </si>
  <si>
    <t>21.53</t>
  </si>
  <si>
    <t>Demonstrar, em ambiente funcional e com execução em tempo real, a funcionalidade relacionada à biblioteca escolar e às salas de leitura, conforme descrito a seguir: Multi-Biblioteca: Permitir que o sistema seja configurado como uma multi-biblioteca, com a capacidade de gerenciar várias bibliotecas em uma única base de dados, separadas por unidades escolares.</t>
  </si>
  <si>
    <t>21.54</t>
  </si>
  <si>
    <t>Demonstrar, em ambiente funcional e com execução em tempo real, a funcionalidade relacionada à biblioteca escolar e às salas de leitura, conforme descrito a seguir: Renovação e Pesquisa Online: Possibilitar que os usuários façam a renovação de empréstimos, reservas e pesquisas no acervo pela internet, por meio da integração com o site da Secretaria de Educação. Isso inclui a consulta da posição na fila de reserva pelos alunos.</t>
  </si>
  <si>
    <t>21.55</t>
  </si>
  <si>
    <t>Demonstrar, em ambiente funcional e com execução em tempo real, a funcionalidade relacionada à biblioteca escolar e às salas de leitura, conforme descrito a seguir: Cadastro e Pesquisa de Periódicos e Artigos: Permitir o cadastro e a pesquisa de periódicos e artigos por autores, assuntos, publicações e editoras, facilitando o acesso a materiais específicos.</t>
  </si>
  <si>
    <t>21.56</t>
  </si>
  <si>
    <t>Demonstrar, em ambiente funcional e com execução em tempo real, a funcionalidade relacionada à biblioteca escolar e às salas de leitura, conforme descrito a seguir: Inventário de Acervo: Oferecer a funcionalidade de realizar o inventário do acervo, incluindo a conferência e atualização das informações dos materiais bibliográficos armazenados na biblioteca.</t>
  </si>
  <si>
    <t>21.57</t>
  </si>
  <si>
    <t>Demonstrar, em ambiente funcional e com execução em tempo real, a funcionalidade relacionada à biblioteca escolar e às salas de leitura, conforme descrito a seguir: Impressão de Códigos de Barras Personalizados: Permitir que os usuários gestores possam configurar e imprimir códigos de barras de forma personalizada.</t>
  </si>
  <si>
    <t>21.58</t>
  </si>
  <si>
    <t>Demonstrar, em ambiente funcional e com execução em tempo real, a funcionalidade relacionada à biblioteca escolar e às salas de leitura, conforme descrito a seguir: a) Geração de Relatórios: Oferecer a geração de diversos relatórios, incluindo relatórios de acervo defasados.</t>
  </si>
  <si>
    <t>21.59</t>
  </si>
  <si>
    <t>Demonstrar, em ambiente funcional e com execução em tempo real, a funcionalidade relacionada à biblioteca escolar e às salas de leitura, conforme descrito a seguir: b) Geração de Relatórios: Oferecer a geração de diversos relatórios, incluindo relatórios de empréstimos.</t>
  </si>
  <si>
    <t>21.60</t>
  </si>
  <si>
    <t>Demonstrar, em ambiente funcional e com execução em tempo real, a funcionalidade relacionada à biblioteca escolar e às salas de leitura, conforme descrito a seguir: c) Geração de Relatórios: Oferecer a geração de diversos relatórios, incluindo relatórios de exemplares sem seção.</t>
  </si>
  <si>
    <t>21.61</t>
  </si>
  <si>
    <t>Demonstrar, em ambiente funcional e com execução em tempo real, a funcionalidade relacionada à biblioteca escolar e às salas de leitura, conforme descrito a seguir: d) Geração de Relatórios: Oferecer a geração de diversos relatórios, incluindo relatórios de listagem de acervo.</t>
  </si>
  <si>
    <t>21.62</t>
  </si>
  <si>
    <t>Demonstrar, em ambiente funcional e com execução em tempo real, a funcionalidade relacionada à biblioteca escolar e às salas de leitura, conforme descrito a seguir: e) Geração de Relatórios: Oferecer a geração de diversos relatórios, incluindo relatórios de reservas.</t>
  </si>
  <si>
    <t>21.63</t>
  </si>
  <si>
    <t>Demonstrar, em ambiente funcional e com execução em tempo real, a funcionalidade relacionada à biblioteca escolar e às salas de leitura, conforme descrito a seguir: f) Geração de Relatórios: Oferecer a geração de diversos relatórios, incluindo relatórios de transferência de exemplares.</t>
  </si>
  <si>
    <t>21.64</t>
  </si>
  <si>
    <t>Demonstrar, em ambiente funcional e com execução em tempo real, a funcionalidade relacionada à biblioteca escolar e às salas de leitura, conforme descrito a seguir: Clonagem de Acervo: Permitir a clonagem do acervo para criar novos cadastros e exemplares de forma mais eficiente.</t>
  </si>
  <si>
    <t>21.65</t>
  </si>
  <si>
    <t>Demonstrar, em ambiente funcional e com execução em tempo real, a funcionalidade relacionada à biblioteca escolar e às salas de leitura, conforme descrito a seguir: Indicadores Personalizados: Permitir que os usuários e gestores da biblioteca tenham acesso a indicadores personalizados, fornecendo informações sobre o número de acervos defasados, reservas diárias, devoluções em atraso, empréstimos em aberto, histórico de empréstimos e reservas de acervo.</t>
  </si>
  <si>
    <t>21.66</t>
  </si>
  <si>
    <t>Demonstrar, em ambiente funcional e com execução em tempo real, a funcionalidade relacionada à biblioteca escolar e às salas de leitura, conforme descrito a seguir: Gestão de Acervos: Oferecer funcionalidades de gestão (inclusão, alteração, consulta e exclusão) de acervos, que podem incluir materiais em meio físico ou eletrônico, como livros, documentos, periódicos, trabalhos, mídias (imagem, texto, apresentações, links, planilhas, animações, vídeos, áudios).</t>
  </si>
  <si>
    <t>21.67</t>
  </si>
  <si>
    <t>Demonstrar, em ambiente funcional e com execução em tempo real, a funcionalidade relacionada à biblioteca escolar e às salas de leitura, conforme descrito a seguir: Visualização dos livros cadastrados na escola.</t>
  </si>
  <si>
    <t>21.68</t>
  </si>
  <si>
    <t>Demonstrar, em ambiente funcional e com execução em tempo real, a funcionalidade relacionada à biblioteca escolar e às salas de leitura, conforme descrito a seguir: Visualização dos dados cadastrais dos livros (título, autor, editora, edição, volume, coleção, ano, data de aquisição, número  de páginas, Cuttler, categoria, classificação, idioma).</t>
  </si>
  <si>
    <t>21.69</t>
  </si>
  <si>
    <t>Demonstrar, em ambiente funcional e com execução em tempo real, a funcionalidade relacionada à biblioteca escolar e às salas de leitura, conforme descrito a seguir: Visualização do histórico de locação do livro.</t>
  </si>
  <si>
    <t>21.70</t>
  </si>
  <si>
    <t>Demonstrar, em ambiente funcional e com execução em tempo real, a funcionalidade relacionada à biblioteca escolar e às salas de leitura, conforme descrito a seguir: Opção de filtrar o livro por Categoria.</t>
  </si>
  <si>
    <t>21.71</t>
  </si>
  <si>
    <t>Demonstrar, em ambiente funcional e com execução em tempo real, a funcionalidade relacionada à biblioteca escolar e às salas de leitura, conforme descrito a seguir: Opção de filtrar o livro por Assunto.</t>
  </si>
  <si>
    <t>21.72</t>
  </si>
  <si>
    <t>Demonstrar, em ambiente funcional e com execução em tempo real, a funcionalidade relacionada à biblioteca escolar e às salas de leitura, conforme descrito a seguir: Opção de filtrar o livro por Classificação.</t>
  </si>
  <si>
    <t>21.73</t>
  </si>
  <si>
    <t>Demonstrar, em ambiente funcional e com execução em tempo real, a funcionalidade relacionada à biblioteca escolar e às salas de leitura, conforme descrito a seguir: Deve permitir a diferenciação dos usuários.</t>
  </si>
  <si>
    <t>21.74</t>
  </si>
  <si>
    <t>Demonstrar, em ambiente funcional e com execução em tempo real, a funcionalidade relacionada à biblioteca escolar e às salas de leitura, conforme descrito a seguir: Permitir o controle do empréstimo de exemplares pelos usuários autorizados da biblioteca.</t>
  </si>
  <si>
    <t>21.75</t>
  </si>
  <si>
    <t>Demonstrar, em ambiente funcional e com execução em tempo real, a funcionalidade relacionada à biblioteca escolar e às salas de leitura, conforme descrito a seguir: Permitir o controle da devolução de exemplares pelos usuários autorizados da biblioteca.</t>
  </si>
  <si>
    <t>21.76</t>
  </si>
  <si>
    <t>Demonstrar, em ambiente funcional e com execução em tempo real, a funcionalidade relacionada à biblioteca escolar e às salas de leitura, conforme descrito a seguir: Permitir a consulta rápida de exemplares, de qualquer biblioteca, através das seguintes informações: autor(es), título e identificação.</t>
  </si>
  <si>
    <t>21.77</t>
  </si>
  <si>
    <t>Demonstrar, em ambiente funcional e com execução em tempo real, a funcionalidade relacionada à biblioteca escolar e às salas de leitura, conforme descrito a seguir: Permitir a localização do exemplar para empréstimo através da leitura do código de barras.</t>
  </si>
  <si>
    <t>21.78</t>
  </si>
  <si>
    <t>Demonstrar, em ambiente funcional e com execução em tempo real, a funcionalidade relacionada à biblioteca escolar e às salas de leitura, conforme descrito a seguir: Permitir parametrizar o prazo de devolução padrão do livro.</t>
  </si>
  <si>
    <t>21.79</t>
  </si>
  <si>
    <t>Demonstrar, em ambiente funcional e com execução em tempo real, a funcionalidade relacionada à biblioteca escolar e às salas de leitura, conforme descrito a seguir: Possibilitar o cadastro da localização física do livro na biblioteca.</t>
  </si>
  <si>
    <t>21.80</t>
  </si>
  <si>
    <t>Demonstrar, em ambiente funcional e com execução em tempo real, a funcionalidade relacionada à biblioteca escolar e às salas de leitura, conforme descrito a seguir: Permitir registrar a data e o motivo de inativação de um livro (não devolvido, destruído, perdido, doado etc.).</t>
  </si>
  <si>
    <t>21.81</t>
  </si>
  <si>
    <t>Demonstrar, em ambiente funcional e com execução em tempo real, a funcionalidade relacionada à biblioteca escolar e às salas de leitura, conforme descrito a seguir: Permitir a configuração de modelos de etiquetas (tamanhos, quantidades) e geração do código de barras do exemplar.</t>
  </si>
  <si>
    <t>22</t>
  </si>
  <si>
    <t>22.1</t>
  </si>
  <si>
    <t>Planejamento de Aula</t>
  </si>
  <si>
    <t>Demonstrar, em ambiente funcional e com execução em tempo real, a funcionalidade relacionada ao planejamento de aula, conforme descrito a seguir: O sistema de planejamento de aulas, aplicável à Educação Infantil, ao Ensino Fundamental e à EJA, deverá ser organizado e detalhado, de modo a permitir uma estruturação eficiente e personalizada de acordo com a necessidade do professor.</t>
  </si>
  <si>
    <t>A comissão deverá solicitar a execução prática da funcionalidade no sistema, validando criação de planos de aula, vinculação curricular, organização de conteúdos, cronogramas, registros pedagógicos e relatórios apresentados.</t>
  </si>
  <si>
    <t>22.2</t>
  </si>
  <si>
    <t>Demonstrar, em ambiente funcional e com execução em tempo real, a funcionalidade relacionada ao planejamento de aula, conforme descrito a seguir: a) Permitir a utilização de um código alfanumérico único para cada ficha de planejamento de aula.</t>
  </si>
  <si>
    <t>22.3</t>
  </si>
  <si>
    <t>Demonstrar, em ambiente funcional e com execução em tempo real, a funcionalidade relacionada ao planejamento de aula, conforme descrito a seguir: b) Evitar duplicidade de códigos no mesmo cadastro.</t>
  </si>
  <si>
    <t>22.4</t>
  </si>
  <si>
    <t>Demonstrar, em ambiente funcional e com execução em tempo real, a funcionalidade relacionada ao planejamento de aula, conforme descrito a seguir: a) Selecionar o componente curricular para cada rotina.</t>
  </si>
  <si>
    <t>22.5</t>
  </si>
  <si>
    <t>Demonstrar, em ambiente funcional e com execução em tempo real, a funcionalidade relacionada ao planejamento de aula, conforme descrito a seguir: b) Utilizar campo numérico obrigatório para definir a ordem das rotinas por componente, sem duplicidade na mesma ordem.</t>
  </si>
  <si>
    <t>22.6</t>
  </si>
  <si>
    <t>Demonstrar, em ambiente funcional e com execução em tempo real, a funcionalidade relacionada ao planejamento de aula, conforme descrito a seguir: c) Inserir um campo textual obrigatório para o nome da rotina.</t>
  </si>
  <si>
    <t>22.7</t>
  </si>
  <si>
    <t>Demonstrar, em ambiente funcional e com execução em tempo real, a funcionalidade relacionada ao planejamento de aula, conforme descrito a seguir: d) Flexibilidade na quantidade de rotinas, variando conforme o componente curricular.</t>
  </si>
  <si>
    <t>22.8</t>
  </si>
  <si>
    <t>Demonstrar, em ambiente funcional e com execução em tempo real, a funcionalidade relacionada ao planejamento de aula, conforme descrito a seguir: Cadastro e Consulta para Educação Infantil: Permitir cadastro e consulta de planejamento para a Educação Infantil.</t>
  </si>
  <si>
    <t>22.9</t>
  </si>
  <si>
    <t>Demonstrar, em ambiente funcional e com execução em tempo real, a funcionalidade relacionada ao planejamento de aula, conforme descrito a seguir: a) Para consulta da educação infantil deverá incluir campos para data inicial e final do planejamento.</t>
  </si>
  <si>
    <t>22.10</t>
  </si>
  <si>
    <t>Demonstrar, em ambiente funcional e com execução em tempo real, a funcionalidade relacionada ao planejamento de aula, conforme descrito a seguir: b) Adicionar nome do professor e nome da turma (incluindo Série Comum, Nome da Turma, Turno).</t>
  </si>
  <si>
    <t>22.11</t>
  </si>
  <si>
    <t>Demonstrar, em ambiente funcional e com execução em tempo real, a funcionalidade relacionada ao planejamento de aula, conforme descrito a seguir: Ordem de Exibição na Tela de Consulta: Organizar os planejamentos por data (do mais recente para o mais antigo), professor e turma.</t>
  </si>
  <si>
    <t>22.12</t>
  </si>
  <si>
    <t>Demonstrar, em ambiente funcional e com execução em tempo real, a funcionalidade relacionada ao planejamento de aula, conforme descrito a seguir: a) Campo de seleção para professor, exibindo apenas os nomes dos professores vinculados a turmas.</t>
  </si>
  <si>
    <t>22.13</t>
  </si>
  <si>
    <t>Demonstrar, em ambiente funcional e com execução em tempo real, a funcionalidade relacionada ao planejamento de aula, conforme descrito a seguir: b) Campo de seleção para turma, mostrando as turmas da série real da educação infantil.</t>
  </si>
  <si>
    <t>22.14</t>
  </si>
  <si>
    <t>Demonstrar, em ambiente funcional e com execução em tempo real, a funcionalidade relacionada ao planejamento de aula, conforme descrito a seguir: c) Campos para filtragem por data inicial e final, exibindo planejamentos dentro do período selecionado.</t>
  </si>
  <si>
    <t>22.15</t>
  </si>
  <si>
    <t>Demonstrar, em ambiente funcional e com execução em tempo real, a funcionalidade relacionada ao planejamento de aula, conforme descrito a seguir: Seleção da Situação do Planejamento: Opções de status: "planejamento já executado", "planejamento em andamento" e "todos" (padrão).</t>
  </si>
  <si>
    <t>22.16</t>
  </si>
  <si>
    <t>Demonstrar, em ambiente funcional e com execução em tempo real, a funcionalidade relacionada ao planejamento de aula, conforme descrito a seguir: a) Exibição de planejamentos conforme status: "Em operação": Mostrar planejamentos com data final menor ou igual à data atual.</t>
  </si>
  <si>
    <t>22.17</t>
  </si>
  <si>
    <t>Demonstrar, em ambiente funcional e com execução em tempo real, a funcionalidade relacionada ao planejamento de aula, conforme descrito a seguir: b) Exibição de planejamentos conforme status: "Finalizado": Mostrar planejamentos com data final maior que a data atual.</t>
  </si>
  <si>
    <t>22.18</t>
  </si>
  <si>
    <t>Demonstrar, em ambiente funcional e com execução em tempo real, a funcionalidade relacionada ao planejamento de aula, conforme descrito a seguir: a) Cadastro de planejamento de aula: Campo de seleção de professor (com exibição condicional baseada no usuário).</t>
  </si>
  <si>
    <t>22.19</t>
  </si>
  <si>
    <t>Demonstrar, em ambiente funcional e com execução em tempo real, a funcionalidade relacionada ao planejamento de aula, conforme descrito a seguir: b) Cadastro de planejamento de aula: Campo de seleção de turma (vinculada ao professor selecionado).</t>
  </si>
  <si>
    <t>22.20</t>
  </si>
  <si>
    <t>Demonstrar, em ambiente funcional e com execução em tempo real, a funcionalidade relacionada ao planejamento de aula, conforme descrito a seguir: c) Cadastro de planejamento de aula:  Campos para data inicial e final do planejamento.</t>
  </si>
  <si>
    <t>22.21</t>
  </si>
  <si>
    <t>Demonstrar, em ambiente funcional e com execução em tempo real, a funcionalidade relacionada ao planejamento de aula, conforme descrito a seguir: d) Cadastro de planejamento de aula:  Campo de seleção de etapa conforme a turma.</t>
  </si>
  <si>
    <t>22.22</t>
  </si>
  <si>
    <t>Demonstrar, em ambiente funcional e com execução em tempo real, a funcionalidade relacionada ao planejamento de aula, conforme descrito a seguir: e) Cadastro de planejamento de aula:  Campo de múltipla seleção para experiências, ativadas após seleção da turma.</t>
  </si>
  <si>
    <t>22.23</t>
  </si>
  <si>
    <t>Demonstrar, em ambiente funcional e com execução em tempo real, a funcionalidade relacionada ao planejamento de aula, conforme descrito a seguir: f) Cadastro de planejamento de aula:  Campo de imagem.</t>
  </si>
  <si>
    <t>22.24</t>
  </si>
  <si>
    <t>Demonstrar, em ambiente funcional e com execução em tempo real, a funcionalidade relacionada ao planejamento de aula, conforme descrito a seguir: g) Cadastro de planejamento de aula:  Campo de seleção de objeto (com facilitador de pesquisa).</t>
  </si>
  <si>
    <t>22.25</t>
  </si>
  <si>
    <t>Demonstrar, em ambiente funcional e com execução em tempo real, a funcionalidade relacionada ao planejamento de aula, conforme descrito a seguir: h) Cadastro de planejamento de aula:  Campos textuais opcionais de tamanho ilimitado para inserção de experiências, acolhidas, vivências, recreio, calmaria, encaminhamento para casa, despedida e observações.</t>
  </si>
  <si>
    <t>22.26</t>
  </si>
  <si>
    <t>Demonstrar, em ambiente funcional e com execução em tempo real, a funcionalidade relacionada ao planejamento de aula, conforme descrito a seguir: Para os anos iniciais do Ensino Fundamental: Cadastro e Consulta de Planejamento de Aula.</t>
  </si>
  <si>
    <t>22.27</t>
  </si>
  <si>
    <t>Demonstrar, em ambiente funcional e com execução em tempo real, a funcionalidade relacionada ao planejamento de aula, conforme descrito a seguir: a) Incluir campos para data inicial e final, nome do professor, nome da turma (com série, nome e turno), e componente curricular.</t>
  </si>
  <si>
    <t>22.28</t>
  </si>
  <si>
    <t>Demonstrar, em ambiente funcional e com execução em tempo real, a funcionalidade relacionada ao planejamento de aula, conforme descrito a seguir: b) Ordenação por data (recentes para antigas), professor e turma.</t>
  </si>
  <si>
    <t>22.29</t>
  </si>
  <si>
    <t>Demonstrar, em ambiente funcional e com execução em tempo real, a funcionalidade relacionada ao planejamento de aula, conforme descrito a seguir: a) Filtros de seleção na tela de consulta: Campo de seleção para professor (com exibição condicional).</t>
  </si>
  <si>
    <t>22.30</t>
  </si>
  <si>
    <t>Demonstrar, em ambiente funcional e com execução em tempo real, a funcionalidade relacionada ao planejamento de aula, conforme descrito a seguir: b) Filtros de seleção na tela de consulta: Campo de seleção para turma, mostrando as do Fundamental I vinculadas ao professor.</t>
  </si>
  <si>
    <t>22.31</t>
  </si>
  <si>
    <t>Demonstrar, em ambiente funcional e com execução em tempo real, a funcionalidade relacionada ao planejamento de aula, conforme descrito a seguir: c) Filtros de seleção na tela de consulta: Campo de seleção para componente curricular, com exibição condicional baseada em professor e turma.</t>
  </si>
  <si>
    <t>22.32</t>
  </si>
  <si>
    <t>Demonstrar, em ambiente funcional e com execução em tempo real, a funcionalidade relacionada ao planejamento de aula, conforme descrito a seguir: d) Filtros de seleção na tela de consulta: Campos para filtragem por data inicial e final.</t>
  </si>
  <si>
    <t>22.33</t>
  </si>
  <si>
    <t>Demonstrar, em ambiente funcional e com execução em tempo real, a funcionalidade relacionada ao planejamento de aula, conforme descrito a seguir: e) Filtros de seleção na tela de consulta: Campo de seleção para situação do planejamento com as opções "em andamento" e "finalizado".</t>
  </si>
  <si>
    <t>22.34</t>
  </si>
  <si>
    <t>Demonstrar, em ambiente funcional e com execução em tempo real, a funcionalidade relacionada ao planejamento de aula, conforme descrito a seguir: Campo de Seleção de Professor: Exibir somente o nome do professor logado no sistema ou todos os professores vinculados às turmas do Fundamental I, dependendo do usuário.</t>
  </si>
  <si>
    <t>22.35</t>
  </si>
  <si>
    <t>Demonstrar, em ambiente funcional e com execução em tempo real, a funcionalidade relacionada ao planejamento de aula, conforme descrito a seguir: Campo de Seleção de Turma: Exibir as turmas dos anos iniciais do Ensino Fundamental associadas ao professor selecionado.</t>
  </si>
  <si>
    <t>22.36</t>
  </si>
  <si>
    <t>Demonstrar, em ambiente funcional e com execução em tempo real, a funcionalidade relacionada ao planejamento de aula, conforme descrito a seguir: Data Inicial do Planejamento: Campo para inserir a data de início do planejamento.</t>
  </si>
  <si>
    <t>22.37</t>
  </si>
  <si>
    <t>Demonstrar, em ambiente funcional e com execução em tempo real, a funcionalidade relacionada ao planejamento de aula, conforme descrito a seguir: Data Final do Planejamento: Campo para inserir a data de término do planejamento.</t>
  </si>
  <si>
    <t>22.38</t>
  </si>
  <si>
    <t>Demonstrar, em ambiente funcional e com execução em tempo real, a funcionalidade relacionada ao planejamento de aula, conforme descrito a seguir: Campo de Seleção de Etapa Conforme a Turma: Permitir a escolha da etapa educacional com base na turma informada.</t>
  </si>
  <si>
    <t>22.39</t>
  </si>
  <si>
    <t>Demonstrar, em ambiente funcional e com execução em tempo real, a funcionalidade relacionada ao planejamento de aula, conforme descrito a seguir: Campo de Seleção do Componente Curricular: Exibir componentes curriculares associados ao professor.</t>
  </si>
  <si>
    <t>22.40</t>
  </si>
  <si>
    <t>Demonstrar, em ambiente funcional e com execução em tempo real, a funcionalidade relacionada ao planejamento de aula, conforme descrito a seguir: Campo de Múltipla Seleção para Competências Gerais: Opções disponíveis após a seleção da turma.</t>
  </si>
  <si>
    <t>22.41</t>
  </si>
  <si>
    <t>Demonstrar, em ambiente funcional e com execução em tempo real, a funcionalidade relacionada ao planejamento de aula, conforme descrito a seguir: Campo Textual para Inserção de Temas: Campo opcional de tamanho ilimitado para adicionar temas do planejamento.</t>
  </si>
  <si>
    <t>22.42</t>
  </si>
  <si>
    <t>Demonstrar, em ambiente funcional e com execução em tempo real, a funcionalidade relacionada ao planejamento de aula, conforme descrito a seguir: Campo Textual para Inserção de Competências Específicas: Campo opcional de tamanho ilimitado para detalhar competências específicas.</t>
  </si>
  <si>
    <t>22.43</t>
  </si>
  <si>
    <t>Demonstrar, em ambiente funcional e com execução em tempo real, a funcionalidade relacionada ao planejamento de aula, conforme descrito a seguir: Campo Textual para Inserção de Objeto do Conhecimento: Campo opcional de tamanho ilimitado para adicionar informações sobre o objeto do conhecimento.</t>
  </si>
  <si>
    <t>22.44</t>
  </si>
  <si>
    <t>Demonstrar, em ambiente funcional e com execução em tempo real, a funcionalidade relacionada ao planejamento de aula, conforme descrito a seguir: Quatro Campos de Seleção de Objeto: Escolher códigos de objetos presentes no cadastro de ficha com um facilitador de pesquisa ou seleção.</t>
  </si>
  <si>
    <t>22.45</t>
  </si>
  <si>
    <t>Demonstrar, em ambiente funcional e com execução em tempo real, a funcionalidade relacionada ao planejamento de aula, conforme descrito a seguir: Campos Textuais para Inserção de Rotinas: Campos opcionais de tamanho ilimitado para adicionar rotinas, cuja quantidade varia de acordo com a disciplina.</t>
  </si>
  <si>
    <t>22.46</t>
  </si>
  <si>
    <t>Demonstrar, em ambiente funcional e com execução em tempo real, a funcionalidade relacionada ao planejamento de aula, conforme descrito a seguir: Para os Anos Finais do Ensino Fundamental, Ensino Médio e EJA deverá possuir tela de cadastro de planejamento de aula</t>
  </si>
  <si>
    <t>22.47</t>
  </si>
  <si>
    <t>Demonstrar, em ambiente funcional e com execução em tempo real, a funcionalidade relacionada ao planejamento de aula, conforme descrito a seguir: a) Tela de cadastro de planejamento de aula: Campo de seleção de professor (com exibição personalizada).</t>
  </si>
  <si>
    <t>22.48</t>
  </si>
  <si>
    <t>Demonstrar, em ambiente funcional e com execução em tempo real, a funcionalidade relacionada ao planejamento de aula, conforme descrito a seguir: b) Tela de cadastro de planejamento de aula: Campo de seleção de turma (vinculada ao professor).</t>
  </si>
  <si>
    <t>22.49</t>
  </si>
  <si>
    <t>Demonstrar, em ambiente funcional e com execução em tempo real, a funcionalidade relacionada ao planejamento de aula, conforme descrito a seguir: c) Tela de cadastro de planejamento de aula: Data inicial e final do planejamento.</t>
  </si>
  <si>
    <t>22.50</t>
  </si>
  <si>
    <t>Demonstrar, em ambiente funcional e com execução em tempo real, a funcionalidade relacionada ao planejamento de aula, conforme descrito a seguir: d) Tela de cadastro de planejamento de aula: Campo de seleção de etapa conforme turma.</t>
  </si>
  <si>
    <t>22.51</t>
  </si>
  <si>
    <t>Demonstrar, em ambiente funcional e com execução em tempo real, a funcionalidade relacionada ao planejamento de aula, conforme descrito a seguir: e) Tela de cadastro de planejamento de aula: Campo de seleção do componente curricular (vinculado ao professor).</t>
  </si>
  <si>
    <t>22.52</t>
  </si>
  <si>
    <t>Demonstrar, em ambiente funcional e com execução em tempo real, a funcionalidade relacionada ao planejamento de aula, conforme descrito a seguir: f) Tela de cadastro de planejamento de aula: Campo de múltipla seleção para competências gerais.</t>
  </si>
  <si>
    <t>22.53</t>
  </si>
  <si>
    <t>Demonstrar, em ambiente funcional e com execução em tempo real, a funcionalidade relacionada ao planejamento de aula, conforme descrito a seguir: g) Tela de cadastro de planejamento de aula: Campo textual opcional para competências específicas, práticas da linguagem, objetos de conhecimento e procedimentos didáticos.</t>
  </si>
  <si>
    <t>22.54</t>
  </si>
  <si>
    <t>Demonstrar, em ambiente funcional e com execução em tempo real, a funcionalidade relacionada ao planejamento de aula, conforme descrito a seguir: h) Tela de cadastro de planejamento de aula: Campo de seleção de objeto (com facilitador de pesquisa).</t>
  </si>
  <si>
    <t>22.55</t>
  </si>
  <si>
    <t>Demonstrar, em ambiente funcional e com execução em tempo real, a funcionalidade relacionada ao planejamento de aula, conforme descrito a seguir: i) Tela de cadastro de planejamento de aula: Campo textual fixo.</t>
  </si>
  <si>
    <t>22.56</t>
  </si>
  <si>
    <t>Demonstrar, em ambiente funcional e com execução em tempo real, a funcionalidade relacionada ao planejamento de aula, conforme descrito a seguir: a) Tela de consulta de planejamento de aula: Campos para data inicial e final, nome do professor, nome da turma (série, nome, turno).</t>
  </si>
  <si>
    <t>22.57</t>
  </si>
  <si>
    <t>Demonstrar, em ambiente funcional e com execução em tempo real, a funcionalidade relacionada ao planejamento de aula, conforme descrito a seguir: b) Tela de consulta de planejamento de aula: Ordenação por data (recentes para antigas), professor e turma.</t>
  </si>
  <si>
    <t>22.58</t>
  </si>
  <si>
    <t>Demonstrar, em ambiente funcional e com execução em tempo real, a funcionalidade relacionada ao planejamento de aula, conforme descrito a seguir: a) Campos para seleção de professor, turma, componente curricular, etapa.</t>
  </si>
  <si>
    <t>22.59</t>
  </si>
  <si>
    <t>Demonstrar, em ambiente funcional e com execução em tempo real, a funcionalidade relacionada ao planejamento de aula, conforme descrito a seguir: b) Data inicial e final.</t>
  </si>
  <si>
    <t>22.60</t>
  </si>
  <si>
    <t>Demonstrar, em ambiente funcional e com execução em tempo real, a funcionalidade relacionada ao planejamento de aula, conforme descrito a seguir: c) Campo para seleção da situação do planejamento (executado, em andamento, todos).</t>
  </si>
  <si>
    <t>22.61</t>
  </si>
  <si>
    <t>Demonstrar, em ambiente funcional e com execução em tempo real, a funcionalidade relacionada ao planejamento de aula, conforme descrito a seguir: a) Relatório de planejamento de aula: Filtro com campo de seleção de turma (apenas turmas ativas).</t>
  </si>
  <si>
    <t>22.62</t>
  </si>
  <si>
    <t>Demonstrar, em ambiente funcional e com execução em tempo real, a funcionalidade relacionada ao planejamento de aula, conforme descrito a seguir: b) Relatório de planejamento de aula: Campo de seleção do professor (com exibição personalizada).</t>
  </si>
  <si>
    <t>22.63</t>
  </si>
  <si>
    <t>Demonstrar, em ambiente funcional e com execução em tempo real, a funcionalidade relacionada ao planejamento de aula, conforme descrito a seguir: c) Relatório de planejamento de aula: Componente curricular, imagem, objetivos de aprendizagem e desenvolvimento, experiência do dia, acolhidas, texto fixo, rodinha, vivências, recreio, momento da calmaria, encaminhamento para casa, despedida e observações.</t>
  </si>
  <si>
    <t>23</t>
  </si>
  <si>
    <t>23.1</t>
  </si>
  <si>
    <t>Correção Automatizada Avaliativa</t>
  </si>
  <si>
    <t>Demonstrar, em ambiente funcional e com execução em tempo real, a funcionalidade relacionada à correção automatizada de avaliações, conforme descrito a seguir: Módulo de gestão, avaliação e correção automatizada: deverá estar integrado à plataforma e demonstrar capacidade de avaliar e corrigir exames de forma eficiente e objetiva, possibilitando o gerenciamento de grandes volumes de avaliações e a geração de análises detalhadas do desempenho dos alunos.</t>
  </si>
  <si>
    <t>A comissão deverá solicitar a execução prática da funcionalidade no sistema, validando critérios de correção, tipos de questões, aplicação de gabaritos, cálculo de notas, feedbacks automáticos e relatórios apresentados.</t>
  </si>
  <si>
    <t>23.2</t>
  </si>
  <si>
    <t>Demonstrar, em ambiente funcional e com execução em tempo real, a funcionalidade relacionada à correção automatizada de avaliações, conforme descrito a seguir: a) Permite a geração de cadernos de avaliação e gabaritos utilizando a tecnologia QR Code.</t>
  </si>
  <si>
    <t>23.3</t>
  </si>
  <si>
    <t>Demonstrar, em ambiente funcional e com execução em tempo real, a funcionalidade relacionada à correção automatizada de avaliações, conforme descrito a seguir: b) Oferece flexibilidade na escolha entre diferentes modelos de impressão de gabaritos.</t>
  </si>
  <si>
    <t>23.4</t>
  </si>
  <si>
    <t>Demonstrar, em ambiente funcional e com execução em tempo real, a funcionalidade relacionada à correção automatizada de avaliações, conforme descrito a seguir: c) Inclui informações da avaliação e do aluno no QR Code.</t>
  </si>
  <si>
    <t>23.5</t>
  </si>
  <si>
    <t>Demonstrar, em ambiente funcional e com execução em tempo real, a funcionalidade relacionada à correção automatizada de avaliações, conforme descrito a seguir: a) Facilita a impressão de gabaritos compatíveis com correção automatizada usando leitoras de scanners e também através de dispositivos móveis.</t>
  </si>
  <si>
    <t>23.6</t>
  </si>
  <si>
    <t>Demonstrar, em ambiente funcional e com execução em tempo real, a funcionalidade relacionada à correção automatizada de avaliações, conforme descrito a seguir: b) Restringe a importação de gabaritos ao sistema a usuários não autorizados.</t>
  </si>
  <si>
    <t>23.7</t>
  </si>
  <si>
    <t>Demonstrar, em ambiente funcional e com execução em tempo real, a funcionalidade relacionada à correção automatizada de avaliações, conforme descrito a seguir: c) Otimiza a captura e leitura de dados, inserindo automaticamente as correções na avaliação do aluno no sistema, onde será computado a demais notas do trimestre.</t>
  </si>
  <si>
    <t>23.8</t>
  </si>
  <si>
    <t>Demonstrar, em ambiente funcional e com execução em tempo real, a funcionalidade relacionada à correção automatizada de avaliações, conforme descrito a seguir: d) Permitir mais de um layout de impressão de gabaritos.</t>
  </si>
  <si>
    <t>23.9</t>
  </si>
  <si>
    <t>Demonstrar, em ambiente funcional e com execução em tempo real, a funcionalidade relacionada à correção automatizada de avaliações, conforme descrito a seguir: e) Permitir escolher a impressão de um ou mais gabaritos por folha por aluno e permitir a escolha das avaliações que serão impressas nestes mesmos gabaritos.</t>
  </si>
  <si>
    <t>23.10</t>
  </si>
  <si>
    <t>Demonstrar, em ambiente funcional e com execução em tempo real, a funcionalidade relacionada à correção automatizada de avaliações, conforme descrito a seguir: Aplicativo (APP) Nativos para Aluno, Responsável e Professor: Permitir o acesso dos usuários através da inserção de nome de usuário e senha.</t>
  </si>
  <si>
    <t>23.11</t>
  </si>
  <si>
    <t>Demonstrar, em ambiente funcional e com execução em tempo real, a funcionalidade relacionada à correção automatizada de avaliações, conforme descrito a seguir: Permissões de Perfil: Garantir que cada perfil tenha permissões específicas para acessar as diversas funcionalidades do aplicativo.</t>
  </si>
  <si>
    <t>23.12</t>
  </si>
  <si>
    <t>Demonstrar, em ambiente funcional e com execução em tempo real, a funcionalidade relacionada à correção automatizada de avaliações, conforme descrito a seguir: a) Possibilitar que um usuário tenha múltiplos perfis, como "professor" ou "responsável".</t>
  </si>
  <si>
    <t>23.13</t>
  </si>
  <si>
    <t>Demonstrar, em ambiente funcional e com execução em tempo real, a funcionalidade relacionada à correção automatizada de avaliações, conforme descrito a seguir: b) Após login, solicitar ao usuário a seleção do perfil desejado para acesso.</t>
  </si>
  <si>
    <t>23.14</t>
  </si>
  <si>
    <t>Demonstrar, em ambiente funcional e com execução em tempo real, a funcionalidade relacionada à correção automatizada de avaliações, conforme descrito a seguir: Alteração de Perfil Após o Login: Permitir a viabilidade de alterar o perfil de usuário mesmo após ter realizado o login no aplicativo.</t>
  </si>
  <si>
    <t>23.15</t>
  </si>
  <si>
    <t>Demonstrar, em ambiente funcional e com execução em tempo real, a funcionalidade relacionada à correção automatizada de avaliações, conforme descrito a seguir: a) Permitir que o aluno visualize seus dados pessoais e informações acadêmicas.</t>
  </si>
  <si>
    <t>23.16</t>
  </si>
  <si>
    <t>Demonstrar, em ambiente funcional e com execução em tempo real, a funcionalidade relacionada à correção automatizada de avaliações, conforme descrito a seguir: b) Possibilitar ao aluno a seleção do período letivo e turma para acessar informações específicas.</t>
  </si>
  <si>
    <t>23.17</t>
  </si>
  <si>
    <t>Demonstrar, em ambiente funcional e com execução em tempo real, a funcionalidade relacionada à correção automatizada de avaliações, conforme descrito a seguir: c) Horários: Navegação entre meses e dias da semana para visualizar aulas programadas, com detalhes ao clicar em uma aula específica.</t>
  </si>
  <si>
    <t>23.18</t>
  </si>
  <si>
    <t>Demonstrar, em ambiente funcional e com execução em tempo real, a funcionalidade relacionada à correção automatizada de avaliações, conforme descrito a seguir: d) Notas: Acompanhamento do desempenho do aluno por trimestre, com detalhes das avaliações e soma total das notas.</t>
  </si>
  <si>
    <t>23.19</t>
  </si>
  <si>
    <t>Demonstrar, em ambiente funcional e com execução em tempo real, a funcionalidade relacionada à correção automatizada de avaliações, conforme descrito a seguir: e) Frequência: Monitoramento da assiduidade do aluno, mostrando o total de aulas, presenças e faltas.</t>
  </si>
  <si>
    <t>23.20</t>
  </si>
  <si>
    <t>Demonstrar, em ambiente funcional e com execução em tempo real, a funcionalidade relacionada à correção automatizada de avaliações, conforme descrito a seguir: f) Boletim: Resumo anual do desempenho acadêmico, detalhando notas e faltas por trimestre e situação do aluno no final do ano.</t>
  </si>
  <si>
    <t>23.21</t>
  </si>
  <si>
    <t>Demonstrar, em ambiente funcional e com execução em tempo real, a funcionalidade relacionada à correção automatizada de avaliações, conforme descrito a seguir: g) Agenda: Visualização de eventos programados, com a possibilidade de ver detalhes ao clicar em um evento específico.</t>
  </si>
  <si>
    <t>23.22</t>
  </si>
  <si>
    <t>Demonstrar, em ambiente funcional e com execução em tempo real, a funcionalidade relacionada à correção automatizada de avaliações, conforme descrito a seguir: h) Ocorrências: Acesso às ocorrências registradas em nome do aluno, com detalhes ao clicar em uma ocorrência específica.</t>
  </si>
  <si>
    <t>23.23</t>
  </si>
  <si>
    <t>Demonstrar, em ambiente funcional e com execução em tempo real, a funcionalidade relacionada à correção automatizada de avaliações, conforme descrito a seguir: i) Cartão do Aluno: Geração de um cartão de identificação virtual com QR Code para validação dos dados do aluno.</t>
  </si>
  <si>
    <t>23.24</t>
  </si>
  <si>
    <t>Demonstrar, em ambiente funcional e com execução em tempo real, a funcionalidade relacionada à correção automatizada de avaliações, conforme descrito a seguir: a) Capacidade de selecionar facilmente um aluno específico caso haja mais de um vinculado à conta.</t>
  </si>
  <si>
    <t>23.25</t>
  </si>
  <si>
    <t>Demonstrar, em ambiente funcional e com execução em tempo real, a funcionalidade relacionada à correção automatizada de avaliações, conforme descrito a seguir: b) Flexibilidade para alterar a seleção do aluno mesmo após efetuar o login.</t>
  </si>
  <si>
    <t>23.26</t>
  </si>
  <si>
    <t>Demonstrar, em ambiente funcional e com execução em tempo real, a funcionalidade relacionada à correção automatizada de avaliações, conforme descrito a seguir: c) Identificação clara do aluno selecionado em todas as interações.</t>
  </si>
  <si>
    <t>23.27</t>
  </si>
  <si>
    <t>Demonstrar, em ambiente funcional e com execução em tempo real, a funcionalidade relacionada à correção automatizada de avaliações, conforme descrito a seguir: d) Acesso a informações detalhadas associadas ao aluno selecionado.</t>
  </si>
  <si>
    <t>23.28</t>
  </si>
  <si>
    <t>Demonstrar, em ambiente funcional e com execução em tempo real, a funcionalidade relacionada à correção automatizada de avaliações, conforme descrito a seguir: a) Horários: Acesso aos horários e localização das aulas programadas, com navegação intuitiva entre meses e dias, e detalhamento ao selecionar um dia específico.</t>
  </si>
  <si>
    <t>23.29</t>
  </si>
  <si>
    <t>Demonstrar, em ambiente funcional e com execução em tempo real, a funcionalidade relacionada à correção automatizada de avaliações, conforme descrito a seguir: b) Notas: Visualização das avaliações do aluno ao longo do trimestre, incluindo somatória das notas e aviso sobre possíveis alterações.</t>
  </si>
  <si>
    <t>23.30</t>
  </si>
  <si>
    <t>Demonstrar, em ambiente funcional e com execução em tempo real, a funcionalidade relacionada à correção automatizada de avaliações, conforme descrito a seguir: c) Frequência: Monitoramento da presença do aluno, com total de aulas dadas, presenças e faltas, e aviso sobre possíveis alterações.</t>
  </si>
  <si>
    <t>23.31</t>
  </si>
  <si>
    <t>Demonstrar, em ambiente funcional e com execução em tempo real, a funcionalidade relacionada à correção automatizada de avaliações, conforme descrito a seguir: d) Boletim: Visualização do desempenho anual do aluno, incluindo notas e faltas por trimestre e situação final do aluno.</t>
  </si>
  <si>
    <t>23.32</t>
  </si>
  <si>
    <t>Demonstrar, em ambiente funcional e com execução em tempo real, a funcionalidade relacionada à correção automatizada de avaliações, conforme descrito a seguir: e) Agenda: Acesso aos eventos programados em um calendário, com detalhes ao clicar em um evento.</t>
  </si>
  <si>
    <t>23.33</t>
  </si>
  <si>
    <t>Demonstrar, em ambiente funcional e com execução em tempo real, a funcionalidade relacionada à correção automatizada de avaliações, conforme descrito a seguir: f) Ocorrências: Visualização das ocorrências registradas em nome do aluno, com detalhes ao clicar em uma ocorrência específica.</t>
  </si>
  <si>
    <t>23.34</t>
  </si>
  <si>
    <t>Demonstrar, em ambiente funcional e com execução em tempo real, a funcionalidade relacionada à correção automatizada de avaliações, conforme descrito a seguir: g) Cartão do Aluno: Geração de um cartão de identificação virtual com QR Code para validação das informações do aluno.</t>
  </si>
  <si>
    <t>23.35</t>
  </si>
  <si>
    <t>Demonstrar, em ambiente funcional e com execução em tempo real, a funcionalidade relacionada à correção automatizada de avaliações, conforme descrito a seguir: a) A descrição das funcionalidades do perfil de professor em um aplicativo educacional: Capacidade de selecionar o ano letivo, escola, curso, etapa, turma e disciplina para visualização dos dados dos alunos.</t>
  </si>
  <si>
    <t>23.36</t>
  </si>
  <si>
    <t>Demonstrar, em ambiente funcional e com execução em tempo real, a funcionalidade relacionada à correção automatizada de avaliações, conforme descrito a seguir: b) A descrição das funcionalidades do perfil de professor em um aplicativo educacional: Horários: Acesso à relação das aulas distribuídas ao longo da semana, com opção de selecionar um dia específico para detalhes das atividades planejadas.</t>
  </si>
  <si>
    <t>23.37</t>
  </si>
  <si>
    <t>Demonstrar, em ambiente funcional e com execução em tempo real, a funcionalidade relacionada à correção automatizada de avaliações, conforme descrito a seguir: c) A descrição das funcionalidades do perfil de professor em um aplicativo educacional: Registrar Conteúdo: Possibilidade de listar aulas para lançamento de conteúdos, com funcionalidade de replicar o conteúdo para outras aulas sob condições específicas.</t>
  </si>
  <si>
    <t>23.38</t>
  </si>
  <si>
    <t>Demonstrar, em ambiente funcional e com execução em tempo real, a funcionalidade relacionada à correção automatizada de avaliações, conforme descrito a seguir: d) A descrição das funcionalidades do perfil de professor em um aplicativo educacional: Apurar Frequência: Registro de presença e faltas dos alunos, com opção de replicação da frequência e justificação de faltas.</t>
  </si>
  <si>
    <t>23.39</t>
  </si>
  <si>
    <t>Demonstrar, em ambiente funcional e com execução em tempo real, a funcionalidade relacionada à correção automatizada de avaliações, conforme descrito a seguir: e) A descrição das funcionalidades do perfil de professor em um aplicativo educacional: Registrar Notas: Lançamento de notas dos alunos para avaliações específicas.</t>
  </si>
  <si>
    <t>23.40</t>
  </si>
  <si>
    <t>Demonstrar, em ambiente funcional e com execução em tempo real, a funcionalidade relacionada à correção automatizada de avaliações, conforme descrito a seguir: f) A descrição das funcionalidades do perfil de professor em um aplicativo educacional: Registro de Ocorrências: Capacidade de registrar ocorrências disciplinares, com escolha do tipo de ocorrência e definição de visibilidade para responsáveis e alunos.</t>
  </si>
  <si>
    <t>Ambiente Virtual de Aprendizagem (AVA)</t>
  </si>
  <si>
    <t>Arquitetura, Acesso e Governança do Sistema</t>
  </si>
  <si>
    <t>Demonstrar, em ambiente funcional e com execução em tempo real, a capacidade do AVA de oferecer Plataforma Pedagógica caracterizada/definida como AVA, com acesso remoto, dispensando a necessidade de instalação de software/app nos aparelhos e dispositivos (computador de mesa, notebook, tablet e smartphone) dos usuários.</t>
  </si>
  <si>
    <t>A comissão deverá exigir a demonstração prática e imediata do requisito descrito, mediante execução direta no sistema apresentado, em ambiente plenamente funcional, com navegação contínua e livre pela plataforma, utilizando dados reais ou simulados. O requisito será considerado atendido somente quando a funcionalidade estiver integrada ao sistema avaliado e puder ser comprovada objetivamente em operação real, exatamente conforme descrito, sem dependência de acessos manuais externos pelo usuário, sendo vedada a utilização de protótipos, apresentações conceituais, vídeos previamente gravados ou quaisquer recursos não integrados à solução apresentada.</t>
  </si>
  <si>
    <t>Demonstrar, em ambiente funcional e com execução em tempo real, a capacidade do AVA de oferecer Plataforma de Gestão Pedagógica, com acesso remoto, dispensando a necessidade de instalação de software/app nos aparelhos e dispositivos (computador de mesa, notebook, tablet e smartphone) dos usuários.</t>
  </si>
  <si>
    <t>Demonstrar, em ambiente funcional e com execução em tempo real, a capacidade do AVA de disponibilizar acesso exclusivo por usuário, segmentado por tipo de perfil (aluno, professor, coordenador etc.), através de login e senhas de acesso. Disponibiliza a função de alteração de senha do próprio usuário.</t>
  </si>
  <si>
    <t>Demonstrar, em ambiente funcional e com execução em tempo real, a capacidade do AVA de apresentar ambiente administrativo pedagógico, com login e senha, para cada gestor da Unidade Escolar e da Secretaria de Educação, onde seja possível acompanhar e gerenciar a usabilidade e cadastro de/dos usuários da Rede Pública na Plataforma Educacional, por meio de relatórios que possam ser exportados como PDF/Planilha/CSV.</t>
  </si>
  <si>
    <t>Demonstrar, em ambiente funcional e com execução em tempo real, a capacidade do AVA de apresentar funcionalidade de importação e disponibilização de videoaulas de autoria do município (secretaria de educação e/ou unidade escolar) e da plataforma, sendo estas disponibilizadas para cada usuário da Rede de Ensino, de acordo com o ano/série, com classificação por ano/série, palavras-chave, codificação do currículo municipal/BNCC.</t>
  </si>
  <si>
    <t>Demonstrar, em ambiente funcional e com execução em tempo real, a capacidade do AVA de apresentar dashboard de acesso exclusivo aos gestores educacionais (secretaria de ensino e diretores das unidades escolares) com gráficos e informações visuais de fácil compreensão, como consumo de conteúdo, quantidade de usuários cadastrados, volume de unidades escolares, bem como a possibilidade de acesso aos detalhes das informações em nível macro e micro.</t>
  </si>
  <si>
    <t>Demonstrar, em ambiente funcional e com execução em tempo real, a capacidade do AVA de apresentar funcionalidade que possibilite a importação e disponibilização de livros em formato e-book, atividades digitais para impressão, lendas, contos, documentação em geral e demais materiais de autoria do município (secretaria de educação e/ou unidade escolar) e da plataforma, sendo estas disponibilizadas para cada usuário da Rede de Ensino, de acordo com o ano/série, com classificação por ano/série, palavras-chave, codificação do currículo municipal/BNCC, podendo ainda ser realizado o download para leitura off-line.</t>
  </si>
  <si>
    <t>Demonstrar, em ambiente funcional e com execução em tempo real, a capacidade do AVA de apresentar funcionalidade que possibilite a importação e disponibilização de planos de aula e planos pedagógicos de autoria do município (secretaria de educação e/ou unidade escolar) e da plataforma, sendo estes disponibilizados para cada usuário da Rede de Ensino, de acordo com o ano/série, com classificação por ano/série, palavras-chave, codificação do currículo municipal/BNCC, podendo ainda ser realizado o download para leitura off-line. Apresentar o mínimo de 50 materiais prontos de autoria da Plataforma.</t>
  </si>
  <si>
    <t>Demonstrar, em ambiente funcional e com execução em tempo real, a capacidade do AVA de apresentar funcionalidade que possibilite a importação e disponibilização de coleções de materiais como "Curiosidades Gerais" de autoria do município (secretaria de educação e/ou unidade escolar) e da plataforma, sendo estes disponibilizados para cada usuário da Rede de Ensino, de acordo com o ano/série, com classificação por ano/série, palavras-chave, codificação do currículo municipal/BNCC, podendo ainda ser realizado o download para leitura off-line. Apresentar o mínimo de 50 materiais prontos de autoria da Plataforma.</t>
  </si>
  <si>
    <t>Demonstrar, em ambiente funcional e com execução em tempo real, a capacidade do AVA de apresentar função que permite o acesso ao ambiente do aluno, do professor e do coordenador, de forma a dispensar a senha do usuário pelos perfis gestor/administradores do sistema (professor, coordenador, diretor(a), assessores de educação etc.), de forma que a equipe gestora/administradora consiga acompanhar e recuperar atividades e conteúdos desenvolvidos com os alunos.</t>
  </si>
  <si>
    <t>Demonstrar, em ambiente funcional e com execução em tempo real, a capacidade do AVA de permitir recurso de segurança dos usuários, do tipo captcha ou similar, a fim de evitar acessos de robôs, mensagens do tipo spam ou correlatas.</t>
  </si>
  <si>
    <t>Demonstrar, em ambiente funcional e com execução em tempo real, a capacidade do AVA de dispor de espaço administrativo, com login e senha, para a secretaria de educação, visando o acompanhamento e gerenciamento da usabilidade dos usuários cadastrados na plataforma, bem como o acompanhamento das atividades de professores e alunos da rede, apresentando relatórios funcionais, de engajamento e progresso, com funcionalidade de exportação em tabela/PDF.</t>
  </si>
  <si>
    <t>Demonstrar, em ambiente funcional e com execução em tempo real, a capacidade do AVA de dispor de variações visuais e de conteúdos de acordo com o ciclo e perfil do usuário, sejam de cores, materiais didáticos, elementos visuais etc. Na prova de conceito deve ser apresentado ao menos a distinção de 2 ciclos.</t>
  </si>
  <si>
    <t>Demonstrar, em ambiente funcional e com execução em tempo real, a capacidade do AVA de apresentar função que permite favoritar conteúdos (vídeos, livros, materiais de estudo etc.), dispostos na plataforma para fácil acesso posterior pelos usuários (aluno, professor e coordenador).</t>
  </si>
  <si>
    <t>Demonstrar, em ambiente funcional e com execução em tempo real, que a ferramenta de transmissão de videoconferência do AVA permite ao educador silenciar um ou mais estudantes durante a sessão, bem como utilizar recursos administrativos próprios da moderação da sala virtual. A ferramenta deverá permitir a participação de usuários sem login no AVA por meio de convite via link e possibilitar a reprodução de vídeos a partir de links do YouTube, assegurando melhor experiência pedagógica durante a aula transmitida.</t>
  </si>
  <si>
    <t>Demonstrar, em ambiente funcional e com execução em tempo real, que o AVA dispõe de espaço ou funcionalidade digital de incentivo, com sistema de ranking de usuários, destinado a estimular o uso da plataforma e a valorizar estudantes e educadores mais engajados, por meio de ações motivacionais e critérios objetivos de participação.</t>
  </si>
  <si>
    <t>Demonstrar, em ambiente funcional e com execução em tempo real, que o AVA permite ao coordenador acessar todas as atividades criadas, enviadas e corrigidas pelos educadores da unidade escolar, sem a necessidade de utilização dos logins ou senhas individuais dos professores.</t>
  </si>
  <si>
    <t>Demonstrar, em ambiente funcional e com execução em tempo real, que o AVA disponibiliza manuais de orientação no próprio ambiente do usuário, segmentados por perfil de acesso, com o objetivo de promover a autonomia de alunos, professores, coordenadores e demais usuários. A licitante deverá apresentar, durante a PoC, amostra impressa dos materiais disponibilizados.</t>
  </si>
  <si>
    <t>Demonstrar, em ambiente funcional e com execução em tempo real, que o AVA prevê a disponibilização, pela licitante, de materiais impressos de comunicação e orientação para o primeiro acesso ao sistema, como folders, flyers e banners, destinados a professores e alunos. A licitante deverá apresentar, durante a prova de conceito, amostra dos materiais utilizados.</t>
  </si>
  <si>
    <t>Demonstrar, em ambiente funcional e com execução em tempo real, que o AVA disponibiliza acesso digital por meio de dispositivos desktop (computador de mesa e notebook) e versão mobile responsiva, compatível com tablets, Chromebooks e smartphones.</t>
  </si>
  <si>
    <t>Demonstrar, em ambiente funcional e com execução em tempo real, que o AVA disponibiliza ambientes alinhados às diretrizes da Lei Geral de Proteção de Dados Pessoais (LGPD), assegurando ao usuário acesso claro às informações sobre o tratamento de dados, bem como aos termos de uso do sistema, com exigência de aceite prévio para a utilização da plataforma.</t>
  </si>
  <si>
    <t>Demonstrar, em ambiente funcional e com execução em tempo real, que o AVA disponibiliza aos usuários da Rede de Ensino — alunos, professores e gestores — componente para atualização de dados cadastrais, incluindo data de nascimento, raça, endereço, dados de responsáveis, identificação de usuário PCD e interesses pessoais, com possibilidade de integração bidirecional ao banco de dados da rede municipal/estadual por meio de API.</t>
  </si>
  <si>
    <t>Demonstrar, em ambiente funcional e com execução em tempo real, que o AVA disponibiliza funcionalidade para download dos dados cadastrais dos usuários da Rede de Ensino, bem como relatórios de usabilidade do sistema, possibilitando a consolidação de histórico de utilização da plataforma.</t>
  </si>
  <si>
    <t>Demonstrar, em ambiente funcional e com execução em tempo real, que o AVA disponibiliza APIs de integração que permitem o cadastramento e a atualização de dados em massa, promovendo agilidade e integração entre o banco de dados da rede de ensino e o AVA. A licitante deverá apresentar documentação técnica da API que comprove essa funcionalidade.</t>
  </si>
  <si>
    <t>Demonstrar, em ambiente funcional e com execução em tempo real, que o AVA permite o cadastro de usuários de forma individual ou em grupo, em conformidade com os requisitos e diretrizes estabelecidos pela Lei Geral de Proteção de Dados Pessoais (LGPD).</t>
  </si>
  <si>
    <t>Demonstrar, em ambiente funcional e com execução em tempo real, que o AVA disponibiliza ao educador espaço específico para consulta de dados das turmas e dos alunos, incluindo informações como último acesso, identificação do usuário, login, pontuação, nota média, carga horária acumulada e demais indicadores acadêmicos.</t>
  </si>
  <si>
    <t>Demonstrar, em ambiente funcional e com execução em tempo real, que o AVA permite aos educadores confirmar e vincular as turmas nas quais ministram aulas às unidades escolares cadastradas, possibilitando ainda o envio sistêmico de informações, orientações e solicitações aos gestores da plataforma para atualização dos dados cadastrais dos usuários.</t>
  </si>
  <si>
    <t>Demonstrar, em ambiente funcional e com execução em tempo real, que o AVA realiza o registro automático e auditável do consumo das videoaulas por cada aluno, contemplando, no mínimo: (i) o percentual efetivamente assistido de cada aula; (ii) a quantidade de vezes em que a videoaula foi visualizada; e (iii) a data e o horário de cada acesso, permitindo o acompanhamento individual e pedagógico do processo de aprendizagem.</t>
  </si>
  <si>
    <t>Demonstrar, em ambiente funcional e com execução em tempo real, que o AVA disponibiliza suporte técnico diário e manutenção contínua do sistema à Secretaria de Educação, incluindo, no mínimo, visitas técnicas, atendimento telefônico, suporte por e-mail, chat online e interno da plataforma, bem como atendimento via WhatsApp.</t>
  </si>
  <si>
    <t>Demonstrar, em ambiente funcional e com execução em tempo real, que o AVA disponibiliza relatórios funcionais e estratégicos em diferentes níveis de acesso, contemplando alunos, professores, coordenação e gestão.</t>
  </si>
  <si>
    <t>Demonstrar, em ambiente funcional e com execução em tempo real, que o AVA apresenta filtros de busca para alunos e educadores, como turma, período, status, autor da atividade e tipo de atividade, permitindo localizar rapidamente as atividades disponibilizadas, inclusive com recursos visuais de apoio à navegação de alunos semialfabetizados.</t>
  </si>
  <si>
    <t>Demonstrar, em ambiente funcional e com execução em tempo real, a capacidade do AVA de apresentar obrigatoriedade de que as senhas dos perfis administradores sejam compostas por caracteres especiais, letras e números.</t>
  </si>
  <si>
    <t>Demonstrar, em ambiente funcional e com execução em tempo real, a capacidade do AVA de oferecer ao usuário aluno e educador, tour virtual ou mecanismo similar, que orienta de forma rápida a disposição das ferramentas, áreas e serviços presente no AVA.</t>
  </si>
  <si>
    <t>Demonstrar, em ambiente funcional e com execução em tempo real, que o AVA oferece aos alunos ambiente com formato lúdico e funcionalidades interativas, segmentado por ciclo de formação educacional, e disponibiliza aos professores espaço com navegação intuitiva, fácil compreensão e adequada usabilidade, tanto em versão desktop quanto mobile.</t>
  </si>
  <si>
    <t>1.35</t>
  </si>
  <si>
    <t>Demonstrar, em ambiente funcional e com execução em tempo real, que o AVA disponibiliza mapa visual lúdico, segmentado por ciclo educacional — educação infantil, anos iniciais, anos finais do ensino fundamental e Ensino Médio —, responsivo a dispositivos móveis, com o objetivo de facilitar a navegação de estudantes alfabetizados e não alfabetizados.</t>
  </si>
  <si>
    <t>1.36</t>
  </si>
  <si>
    <t>Demonstrar, em ambiente funcional e com execução em tempo real, que o AVA oferece fluxo simplificado para cadastramento de usuários em massa, por meio de planilhas ou formato equivalente, exigindo apenas informações básicas, tais como nome, ano escolar e turma do aluno ou do professor.</t>
  </si>
  <si>
    <t>1.37</t>
  </si>
  <si>
    <t>Demonstrar, em ambiente funcional e com execução em tempo real, que o AVA permite a personalização visual dos ambientes de acordo com as cores, logotipos, ícones e mascotes da Rede de Ensino ou da Prefeitura, alinhando o sistema à identidade visual do contratante, seja da rede municipal ou estadual. Na prova de conceito, a licitante deverá apresentar o AVA previamente personalizado para validação deste requisito.</t>
  </si>
  <si>
    <t>Acessibilidade, Inclusão e Usabilidade</t>
  </si>
  <si>
    <t>Demonstrar, em ambiente funcional e com execução em tempo real, que o AVA disponibiliza ferramenta de tradução e leitura de textos da língua portuguesa brasileira para a Língua Brasileira de Sinais (LIBRAS), permitindo ao usuário selecionar conteúdos textuais em português brasileiro, inclusive em páginas da Internet, e realizar a tradução dinâmica para LIBRAS.</t>
  </si>
  <si>
    <t>Demonstrar, em ambiente funcional e com execução em tempo real, que o AVA oferece ferramenta de tradução automática para LIBRAS, por meio de software, possibilitando a conversão dinâmica e em tempo real de conteúdos em língua portuguesa brasileira selecionados pelo usuário, incluindo palavras, frases, parágrafos ou textos completos.</t>
  </si>
  <si>
    <t>Demonstrar, em ambiente funcional e com execução em tempo real, que o AVA permite ao usuário digitar textos e visualizar, de forma imediata, a respectiva tradução para a Língua Brasileira de Sinais (LIBRAS), com o objetivo de ampliar o vocabulário e favorecer a aprendizagem.</t>
  </si>
  <si>
    <t>Demonstrar, em ambiente funcional e com execução em tempo real, que o AVA disponibiliza recurso de tradução de frases do português brasileiro para a Língua Brasileira de Sinais (LIBRAS), com interpretação contextual do significado, e não apenas tradução literal palavra a palavra.</t>
  </si>
  <si>
    <t>Demonstrar, em ambiente funcional e com execução em tempo real, que o AVA disponibiliza ferramenta de tradução para a Língua Brasileira de Sinais (LIBRAS), capaz de realizar a tradução de textos disponibilizados em arquivos PDF inseridos no ambiente virtual de aprendizagem.</t>
  </si>
  <si>
    <t>Demonstrar, em ambiente funcional e com execução em tempo real, que o AVA disponibiliza componente integrado de leitura por áudio dos textos do próprio ambiente, destinado a usuários com deficiência (PCD) e em processo de alfabetização, incluindo a leitura dinâmica de números, siglas, abreviações, nomes próprios, endereços, valores monetários e demais conteúdos em língua portuguesa do Brasil.</t>
  </si>
  <si>
    <t>Demonstrar, em ambiente funcional e com execução em tempo real, que o AVA oferece funcionalidades de contraste e inversão de cores da interface, destinadas a usuários daltônicos, de modo a favorecer a leitura e a compreensão dos textos e materiais disponibilizados.</t>
  </si>
  <si>
    <t>Demonstrar, em ambiente funcional e com execução em tempo real, que o AVA apresenta funcionalidade de máscara de leitura, mantendo em foco apenas o trecho atualmente lido e escurecendo as demais áreas da página, com o objetivo de auxiliar usuários com TDAH (Transtorno do Déficit de Atenção com Hiperatividade).</t>
  </si>
  <si>
    <t>Demonstrar, em ambiente funcional e com execução em tempo real, que o AVA disponibiliza ferramenta de régua de leitura, ou funcionalidade equivalente, que acompanha o cursor e auxilia o usuário na identificação da linha de texto em leitura, favorecendo usuários com dislexia.</t>
  </si>
  <si>
    <t>Demonstrar, em ambiente funcional e com execução em tempo real, que o AVA oferece funcionalidades para modificação do tipo de fonte utilizada na plataforma, adotando opções mais adequadas a usuários com dislexia, bem como ajustes de espaçamento entre letras e palavras, beneficiando usuários com baixa visão e/ou dislexia.</t>
  </si>
  <si>
    <t>Demonstrar, em ambiente funcional e com execução em tempo real, que o AVA disponibiliza ferramenta de zoom, ou funcionalidade equivalente, que permite ampliar o tamanho dos elementos da interface, de forma a atender usuários com baixa visão e melhorar a experiência geral de uso.</t>
  </si>
  <si>
    <t>Demonstrar, em ambiente funcional e com execução em tempo real, que o AVA disponibiliza conteúdos para além das disciplinas da base curricular, contemplando campos de conhecimento multidisciplinares e extracurriculares, com materiais voltados à formação integral do estudante para o mundo das relações, do trabalho e da cidadania, promovendo o desenvolvimento do repertório cultural, artístico, intelectual, tecnológico, sustentável e socioemocional, bem como temas relacionados à inclusão e acessibilidade, consumo consciente, sustentabilidade ambiental, controle emocional e educação financeira, entre outros.</t>
  </si>
  <si>
    <t>Demonstrar, em ambiente funcional e com execução em tempo real, a capacidade do AVA de apresentar além dos textos, elementos iconográficos nas telas, funcionalidades e botões das ferramentas a fim de propiciar uma navegação intuitiva para os usuários analfabetos, semi alfabetizados e alfabetizados.</t>
  </si>
  <si>
    <t>Demonstrar, em ambiente funcional e com execução em tempo real, que o AVA disponibiliza funcionalidade de destaque visual de links, com opções de fundo escuro e cores contrastantes, como letras amarelas ou similares, visando facilitar a navegação de usuários daltônicos.</t>
  </si>
  <si>
    <t>Demonstrar, em ambiente funcional e com execução em tempo real, que o AVA disponibiliza ferramenta que permite ao usuário controlar a velocidade da apresentação dos textos traduzidos, incluindo as opções de pausar, retomar e repetir a tradução realizada.</t>
  </si>
  <si>
    <t>Gamificação, Engajamento e Motivação</t>
  </si>
  <si>
    <t>Demonstrar, em ambiente funcional e com execução em tempo real, a capacidade do AVA de apresentar conteúdos, jogos e materiais em linguagem HTML 5, Java, ou similar, dispensando a instalação de componentes/softwares aos usuários da Rede Pública de Educação.</t>
  </si>
  <si>
    <t>Demonstrar, em ambiente funcional e com execução em tempo real, a capacidade do AVA de apresentar ambiente lúdico e temático, alinhado ao ano/série de cada usuário da Rede Pública de Ensino, através dos recursos visuais, auditivos, gráficos, além de elementos como personagens, atividades, jogos, textos, narrações adequadas ao ano/série de cada usuário da Rede de Ensino.</t>
  </si>
  <si>
    <t>Demonstrar, em ambiente funcional e com execução em tempo real, a capacidade do AVA referente ao componente de ranking de engajamento dos usuários, segmentado por grupos, escolas e ano escolar para ações de incentivo desenhadas pela rede.</t>
  </si>
  <si>
    <t>Demonstrar, em ambiente funcional e com execução em tempo real, que o AVA possibilita a interação entre dois ou mais alunos por meio de desafios educacionais desenvolvidos em HTML5, React ou tecnologia equivalente, sem exigir a instalação de extensões ou softwares adicionais, permitindo a comparação de resultados entre os participantes.</t>
  </si>
  <si>
    <t>Demonstrar, em ambiente funcional e com execução em tempo real, que o AVA permite a impressão dos conteúdos dos jogos e atividades, possibilitando sua realização em formato manual ou impresso, com vistas à acessibilidade e à inclusão de estudantes com limitações tecnológicas ou pessoas com deficiência (PCD).</t>
  </si>
  <si>
    <t>Demonstrar, em ambiente funcional e com execução em tempo real, que o AVA permite ao educador localizar e selecionar conteúdos e objetos educacionais, como jogos, livros e vídeos, por meio da codificação oficial da BNCC.</t>
  </si>
  <si>
    <t>Demonstrar, em ambiente funcional e com execução em tempo real, que o AVA oferece ao professor ferramentas de autoria com opções de criação de jogos interativos e modelos ilustrados e gamificados, incluindo questões de múltipla escolha, com possibilidade de inserção de textos, imagens e sons, apresentando layout de fácil utilização e permitindo a criação de outras dinâmicas interativas digitais.</t>
  </si>
  <si>
    <t>Demonstrar, em ambiente funcional e com execução em tempo real, que o AVA disponibiliza espaço para customização de personagem (avatar), com opções variadas de tons de pele, cabelos, olhos, boca e vestimentas, promovendo a identidade pessoal e a expressão criativa do estudante.</t>
  </si>
  <si>
    <t>Demonstrar, em ambiente funcional e com execução em tempo real, que o AVA disponibiliza ambiente lúdico que simula práticas de educação financeira, incluindo compra e venda de produtos digitais ou similares, favorecendo a compreensão do uso do dinheiro, da moeda, do projeto de vida e do incentivo ao empreendedorismo.</t>
  </si>
  <si>
    <t>Demonstrar, em ambiente funcional e com execução em tempo real, que o AVA disponibiliza componente de progressão por níveis, com modelagem gamificada, parâmetros e metas a serem atingidas pelos estudantes, possibilitando a evolução no sistema de acordo com o engajamento e a participação.</t>
  </si>
  <si>
    <t>Demonstrar, em ambiente funcional e com execução em tempo real, que o AVA disponibiliza ferramentas lúdicas e motivacionais para introdução de conceitos de educação financeira, incluindo moeda virtual, extrato, registro de entradas e saídas de valores, gerenciamento de ganhos e transferência de moeda virtual.</t>
  </si>
  <si>
    <t>Demonstrar, em ambiente funcional e com execução em tempo real, que o AVA disponibiliza acervo de desafios e objetos de aprendizagem organizados em trilhas de aprendizagem, estruturadas em diferentes níveis, com proposta gamificada e recompensas de progressão, permitindo ao aluno explorar trilhas de outros anos além daquele em que está matriculado.</t>
  </si>
  <si>
    <t>Demonstrar, em ambiente funcional e com execução em tempo real, que o AVA promove versatilidade no processo de aprendizagem, estimulando o engajamento e a participação ativa dos estudantes. A licitante deverá apresentar relatório contendo o volume de itens e formatos disponíveis, bem como amostra representativa que comprove a funcionalidade apresentada.</t>
  </si>
  <si>
    <t>Demonstrar, em ambiente funcional e com execução em tempo real, que o AVA dispõe de acervo de jogos educacionais e conteúdos gamificados, incluindo, além de questões de múltipla escolha, formatos como quebra-cabeça, completar lacunas, jogos de memória, desenho, digitação de respostas e montagem de imagens, contemplando as áreas de conhecimento licitadas e alinhadas à BNCC. A licitante deverá apresentar relatório contendo o quantitativo de itens e formatos disponíveis, bem como demonstrar, durante a PoC, ao menos cinco jogos distintos que comprovem a aderência à proposta apresentada.</t>
  </si>
  <si>
    <t>Conteúdos Pedagógicos e Funcionalidades Educacionais</t>
  </si>
  <si>
    <t>Demonstrar, em ambiente funcional e com execução em tempo real, a capacidade do AVA de apresentar função automatizada no AVA do professor para recuperação de senha dos usuários, sem a necessidade de e-mail ou número de telefone, para maior agilidade dos usuários do tipo aluno, bem como mantém o suporte aos usuários para que a senha também seja recuperada pela equipe da contratada.</t>
  </si>
  <si>
    <t>Demonstrar, em ambiente funcional e com execução em tempo real, a capacidade do AVA de apresentar ferramenta que permite o envio de mensagens para grupos, escolas, anos/séries e por aluno, por meio dos perfis gestores e professores (Secretaria de educação, superintendências, professores, auxiliares e diretoria da unidade escolar), possibilitando ainda a customização visual da mensagem, inclusão de link quebrado - sem direcionamento externo direto, imagens e anexos. Apresenta, na ferramenta de notificações e/ou mensagens a visualização de quais usuários abriram a mensagem, bem como data e hora. Apresenta, na ferramenta de notificações e/ou mensagens a visualização de quais usuários abriram a mensagem, bem como data e hora.</t>
  </si>
  <si>
    <t>Demonstrar, em ambiente funcional e com execução em tempo real, a capacidade do AVA de permitir textos em CAIXA ALTA para a navegação e usabilidade das principais funcionalidades para os usuários da educação infantil e 1º ano.</t>
  </si>
  <si>
    <t>Demonstrar, em ambiente funcional e com execução em tempo real, que a ferramenta de fórum do AVA permite ocultar mensagens de outros usuários até que o aluno realize sua própria interação, destacar mensagens ainda não lidas, possibilitar a exclusão de mensagens pelo próprio autor e permitir a interação e a reação (curtidas) aos comentários de outros usuários.</t>
  </si>
  <si>
    <t>Demonstrar, em ambiente funcional e com execução em tempo real, que o AVA permite, a critério do educador, a participação de alunos em atividades do tipo fórum de forma anônima entre os usuários participantes, assegurando, entretanto, a identificação dos autores das interações exclusivamente ao educador responsável.</t>
  </si>
  <si>
    <t>Demonstrar, em ambiente funcional e com execução em tempo real, que o AVA dispõe de mecanismo de segurança que possibilita aos usuários reportar aos administradores a ocorrência de mensagens indevidas, incluindo denúncias, reclamações ou situações de bullying, assegurando o registro e o tratamento adequado das ocorrências.</t>
  </si>
  <si>
    <t>Demonstrar, em ambiente funcional e com execução em tempo real, que o AVA disponibiliza mecanismo que permite ao professor e ao coordenador redefinir a senha do aluno, de forma autônoma, sem a necessidade de intermediação de perfis gestores ou da equipe de suporte do AVA, visando à otimização do tempo e dos processos de trabalho educacional.</t>
  </si>
  <si>
    <t>Demonstrar, em ambiente funcional e com execução em tempo real, que o AVA disponibiliza tutoriais multimodais, incluindo textos, vídeos e narrações, para apoio ao uso das funcionalidades do sistema, promovendo a autonomia dos usuários. Demonstrar, ainda, a existência de funcionalidade integrada para solicitação e acompanhamento de suporte técnico ou operacional, com registro das demandas e emissão de protocolo alfanumérico.</t>
  </si>
  <si>
    <t>Demonstrar, em ambiente funcional e com execução em tempo real, que o AVA oferece mecanismo ou fluxo que permite ao professor criar listas de atividades de forma remota, utilizando dispositivos móveis, como smartphones.</t>
  </si>
  <si>
    <t>Demonstrar, em ambiente funcional e com execução em tempo real, que o AVA promove processo contínuo de interatividade entre os usuários, incentivando práticas de autocuidado e de valorização do respeito e do apreço pelo próximo.</t>
  </si>
  <si>
    <t>Demonstrar, em ambiente funcional e com execução em tempo real, que o AVA disponibiliza componente lúdico com personagem interativo, destinado ao desenvolvimento de habilidades socioemocionais, abordando cuidados próprios da vida humana, como alimentação, higienização, afeto e convivência.</t>
  </si>
  <si>
    <t>Demonstrar, em ambiente funcional e com execução em tempo real, que o AVA apresenta funcionalidades lúdicas e interativas, integradas de forma ecossistêmica ao ambiente de aprendizagem, que incentivam a autonomia, a autoria, a coautoria e a criatividade dos estudantes, com o objetivo de atrair, engajar e motivar o aluno em seu processo ativo de aprendizagem e desenvolvimento, contemplando a prática de habilidades e competências previstas na BNCC.</t>
  </si>
  <si>
    <t>Demonstrar, em ambiente funcional e com execução em tempo real, que o AVA permite a troca de mensagens por meio de chat e possibilita o compartilhamento de tela do educador para apresentação e desenvolvimento dos conteúdos a serem trabalhados ou estudados.</t>
  </si>
  <si>
    <t>Demonstrar, em ambiente funcional e com execução em tempo real, que o AVA é compatível com materiais didáticos adotados ou adquiridos pelo município/estado, incluindo recursos do PNLD, sistemas de ensino e materiais de editoras didáticas e paradidáticas.</t>
  </si>
  <si>
    <t>Demonstrar, em ambiente funcional e com execução em tempo real, que o AVA possibilita o desenvolvimento de conteúdos personalizados de acordo com as especificidades do município e com temáticas emergentes ao longo do ano letivo, bem como a inserção autônoma de conteúdos autorais produzidos pela Secretaria de Educação.</t>
  </si>
  <si>
    <t>Demonstrar, em ambiente funcional e com execução em tempo real, que o AVA permite ao professor indicar conteúdos de reforço pedagógico para alunos ou turmas com menor desempenho, possibilitando ações de recuperação em horários extraclasse, com o objetivo de reduzir a evasão escolar e a distorção idade-série.</t>
  </si>
  <si>
    <t>Demonstrar, em ambiente funcional e com execução em tempo real, que o AVA apresenta mecanismos de notificação e alerta, com efeitos visuais e pop-up, informando o estudante sobre pendências de atividades e prazos próximos de encerramento.</t>
  </si>
  <si>
    <t>Demonstrar, em ambiente funcional e com execução em tempo real, que o AVA disponibiliza recursos de comunicação e compartilhamento de mensagens entre professores e alunos, entre professores, bem como entre professores e coordenadores.</t>
  </si>
  <si>
    <t>Demonstrar, em ambiente funcional e com execução em tempo real, que o AVA disponibiliza configurações que permitem habilitar ou restringir a comunicação e o compartilhamento de mensagens entre alunos de uma mesma turma, conforme critérios definidos pela gestão pedagógica.</t>
  </si>
  <si>
    <t>Demonstrar, em ambiente funcional e com execução em tempo real, que as funcionalidades do AVA estão alinhadas às macrocompetências da Base Nacional Comum Curricular (BNCC), mediante apresentação de documentação técnica que comprove a implementação das habilidades previstas nas funcionalidades integradas ao sistema.</t>
  </si>
  <si>
    <t>Demonstrar, em ambiente funcional e com execução em tempo real, que o AVA permite ao educador autorizar o aluno a refazer atividades já entregues, identificando de forma clara, no ambiente do aluno, quais atividades foram reencaminhadas para nova realização.</t>
  </si>
  <si>
    <t>Demonstrar, em ambiente funcional e com execução em tempo real, que o AVA disponibiliza ferramenta para programar, de forma automatizada, a data e a hora de disponibilização dos diferentes tipos de atividades, bem como definir as turmas ou alunos que receberão essas atividades.</t>
  </si>
  <si>
    <t>Demonstrar, em ambiente funcional e com execução em tempo real, que o AVA permite a inclusão de materiais pedagógicos próprios da rede de ensino, em formatos como vídeos, livros digitais, atividades, exercícios e arquivos PDF, assegurando sua utilização por usuários com necessidades educacionais especiais.</t>
  </si>
  <si>
    <t>Demonstrar, em ambiente funcional e com execução em tempo real, que o AVA permite aos educadores elaborar atividades autorais, com recursos de customização por meio de editor de texto HTML ou similar, possibilitando formatação de fontes, alinhamento de texto, inserção de links, áudios, imagens e anexos em formatos diversos, como PDF, documentos, tabelas e gráficos.</t>
  </si>
  <si>
    <t>Demonstrar, em ambiente funcional e com execução em tempo real, que o AVA permite a inserção de conteúdos pedagógicos em conformidade com o livro do aluno e com o planejamento escolar, alinhando-se às orientações pedagógicas e didáticas da rede de ensino, inclusive com a possibilidade de anexação de materiais em diferentes formatos, como vídeos, textos, arquivos PDF e imagens.</t>
  </si>
  <si>
    <t>Demonstrar, em ambiente funcional e com execução em tempo real, que o AVA disponibiliza conteúdos voltados à Educação Infantil e ao 1º ano do Ensino Fundamental, destinados ao processo de alfabetização, por meio de materiais lúdicos e diversificados que favorecem o desenvolvimento inicial das competências leitoras e escritoras, incluindo o trabalho com aspectos ortográficos, fonéticos e morfológicos. A licitante deverá apresentar relatório com os quantitativos de materiais disponíveis, como jogos, vídeos e livros, bem como exemplos que comprovem a aderência à proposta apresentada.</t>
  </si>
  <si>
    <t>Demonstrar, em ambiente funcional e com execução em tempo real, que o AVA disponibiliza conteúdos relacionados aos componentes curriculares de Língua Portuguesa, Produção de Texto, Matemática, Ciências, Física, Química, Biologia, Sociologia, Filosofia, História, Geografia, Arte, Educação Física, Ensino Religioso, Língua Inglesa e Língua Espanhola, ao longo dos anos escolares, proporcionando experiências que ampliam os conhecimentos previstos nas habilidades da BNCC e favorecem a compreensão do mundo em diferentes contextos, do micro ao macroambiente. A licitante deverá apresentar relatório com os quantitativos de materiais disponíveis, bem como exemplos que comprovem a proposta apresentada.</t>
  </si>
  <si>
    <t>Demonstrar, em ambiente funcional e com execução em tempo real, que a solução disponibiliza no mínimo 5.000 jogos educacionais, devidamente alinhados à BNCC. A comprovação deverá ocorrer por meio de relatório técnico contendo os volumes apresentados e a respectiva referência da BNCC em cada conteúdo.</t>
  </si>
  <si>
    <t>Demonstrar, em ambiente funcional e com execução em tempo real, que a solução disponibiliza a quantidade de livros digitais, em formato PDF ou e-book, devidamente alinhados à BNCC. A licitante deverá apresentar relatório técnico que comprove os volumes disponibilizados e a respectiva referência da BNCC em cada conteúdo.</t>
  </si>
  <si>
    <t>Demonstrar, em ambiente funcional e com execução em tempo real, que o AVA disponibiliza ferramenta para elaboração de provas impressas por meio de banco de questões com mais de 200.000 itens, incluindo texto-base, enunciados, questões de múltipla escolha e imagens, compatíveis com editores de texto e passíveis de edição. A ferramenta deverá permitir a busca das questões por grade curricular, palavras-chave e codificação da BNCC. A licitante deverá apresentar relatório que comprove o quantitativo de itens previstos.</t>
  </si>
  <si>
    <t>Demonstrar, em ambiente funcional e com execução em tempo real, que o AVA disponibiliza acervo de biblioteca digital, segmentado por ano de escolaridade e alinhado à BNCC, destinado a alunos e professores, contendo videoaulas e livros digitais, com recursos de busca por título, grade curricular, palavras-chave e código da BNCC, permitindo ainda o download de conteúdos para leitura off-line.</t>
  </si>
  <si>
    <t>Demonstrar, em ambiente funcional e com execução em tempo real, que o AVA disponibiliza ferramenta digital para elaboração automática e personalizada do cronograma e do planejamento de estudos de cada aluno, com base nos conteúdos selecionados, nos horários disponíveis, nos períodos indicados para estudo e nos objetivos definidos pelo próprio aluno, apresentando as videoaulas a serem assistidas, os exercícios propostos, os resultados obtidos e o tempo dedicado à realização das atividades.</t>
  </si>
  <si>
    <t>Gestão, Relatórios e Monitoramento</t>
  </si>
  <si>
    <t>Demonstrar, em ambiente funcional e com execução em tempo real, que o AVA disponibiliza espaço para gestão das listas de atividades, segmentadas por cronogramas de entrega, tipologia das atividades, autoria, aplicação e status de acompanhamento (enviadas, realizadas ou pendentes), oferecendo recursos de gerenciamento tanto para alunos quanto para educadores, de modo a otimizar a organização e o acompanhamento das atividades.</t>
  </si>
  <si>
    <t>Demonstrar, em ambiente funcional e com execução em tempo real, que o AVA disponibiliza recursos tecnológicos educacionais e pedagógicos adequados ao uso do sistema, abrangendo os ambientes de aprendizagem (AVA) e de gestão pedagógica.</t>
  </si>
  <si>
    <t>Demonstrar, em ambiente funcional e com execução em tempo real, a capacidade do AVA de apresentar ferramenta/função que permite identificar, direcionar e gerenciar o processo evolutivo do usuário aluno, de forma sistêmica, tais como: mudança de ano, identificação única e relatório dos anos anteriores.</t>
  </si>
  <si>
    <t>Demonstrar, em ambiente funcional e com execução em tempo real, a capacidade do AVA de apresentar ferramenta/função específica que possibilite o atendimento de chamados/solicitação de ajuda e suporte (com emissão de protocolo alfanumérico, status, etc.) e solicitações dos usuários (aluno, professor, coordenador, administrador da escola e secretaria de educação), tais como: suporte de funções e ferramentas, esclarecimento de dúvidas, chamados técnicos etc., com a possibilidade de exportar relatórios em Excel e/ou PDF para fins de registro mensal junto à equipe gestora do município. A licitante deverá demonstrar uma abertura de chamado e a exportação do relatório em Excel e PDF ou similar.</t>
  </si>
  <si>
    <t>Demonstrar, em ambiente funcional e com execução em tempo real, que o AVA disponibiliza visão consolidada do histórico pedagógico do aluno e do grupo (turma), apresentando informações como identificação do usuário, notas, tipos de atividades, nível de engajamento no consumo de conteúdos e médias individuais, permitindo ainda a exportação dos dados em formato PDF e/ou planilha eletrônica (Excel), de forma autônoma pelo educador.</t>
  </si>
  <si>
    <t>Demonstrar, em ambiente funcional e com execução em tempo real, que o AVA permite a geração de relatórios analíticos e consolidados sobre o consumo das videoaulas, por aluno, turma e período, contendo os registros de visualização e engajamento, com possibilidade de exportação dos dados em formatos digitais editáveis e não editáveis, tais como PDF e planilhas eletrônicas (Excel ou formato equivalente), de forma autônoma pelos gestores e educadores.</t>
  </si>
  <si>
    <t>Demonstrar, em ambiente funcional e com execução em tempo real, que o AVA disponibiliza ferramenta que permite ao professor solicitar, receber, gerenciar e avaliar redações, pesquisas e demais atividades realizadas pelos alunos, por meio do envio de arquivos em diferentes formatos, como PDF, Word, Excel, JPG e PNG, possibilitando também a atribuição de nota de participação.</t>
  </si>
  <si>
    <t>Demonstrar, em ambiente funcional e com execução em tempo real, que o AVA disponibiliza ferramentas interativas para a realização de atividades individuais e coletivas, permitindo ao educador registrar notas de participação, comentários e avaliações diversas, bem como gerar relatórios individuais e coletivos da turma.</t>
  </si>
  <si>
    <t>Demonstrar, em ambiente funcional e com execução em tempo real, que o AVA disponibiliza ao educador ferramenta que permite classificar as atividades por ele elaboradas em uma ou mais codificações das habilidades da BNCC, bem como atribuir a carga horária de aprendizagem correspondente, possibilitando a geração de relatórios posteriores contendo essas informações.</t>
  </si>
  <si>
    <t>Demonstrar, em ambiente funcional e com execução em tempo real, que o AVA disponibiliza mecanismos de análise da aprendizagem dos alunos, por meio de relatórios que apresentam as atividades realizadas e os resultados obtidos, de forma individual e coletiva, permitindo ao professor orientar práticas corretivas e decidir pela retomada de conteúdos cujo desempenho não tenha atingido os resultados esperados para a formação integral da turma ou de alunos específicos.</t>
  </si>
  <si>
    <t>Demonstrar, em ambiente funcional e com execução em tempo real, que o AVA disponibiliza ao coordenador relatórios consolidados de atividades e desempenho de professores e alunos, com o objetivo de subsidiar a tomada de decisões pedagógicas e administrativas.</t>
  </si>
  <si>
    <t>Demonstrar, em ambiente funcional e com execução em tempo real, que a solução disponibiliza a quantidade de videoaulas previstas, devidamente alinhadas à BNCC. A comprovação deverá ocorrer por meio de relatório técnico contendo os volumes apresentados e a respectiva referência da BNCC em cada conteúdo.</t>
  </si>
  <si>
    <t>Videoaulas, Transmissões e Consumo de Conteúdo</t>
  </si>
  <si>
    <t>Demonstrar, em ambiente funcional e com execução em tempo real, a capacidade do AVA de oferecer funcionalidade que possibilite a importação e disponibilização de videoaulas de autoria da unidade escolar, sendo estas disponibilizadas aos usuários (coordenadores, professores e alunos), exclusivamente, de acordo com a faixa etária e o ciclo de ensino.</t>
  </si>
  <si>
    <t>Demonstrar, em ambiente funcional e com execução em tempo real, que o AVA disponibiliza ferramenta que permite incorporar e reproduzir vídeos provenientes do YouTube ou de canais equivalentes diretamente no ambiente virtual, possibilitando sua utilização em atividades pedagógicas direcionadas pelos educadores às turmas e aos alunos.</t>
  </si>
  <si>
    <t>Demonstrar, em ambiente funcional e com execução em tempo real, que o AVA disponibiliza conteúdos destinados aos anos finais do Ensino Fundamental, com no mínimo 400 videoaulas alinhadas à BNCC, com duração entre 6 e 15 minutos, contendo ao menos três exercícios por aula e correção em vídeo realizada por professores humanos, com explicação da alternativa correta e dos distratores.</t>
  </si>
  <si>
    <t>Demonstrar, em ambiente funcional e com execução em tempo real, que o AVA disponibiliza conteúdos destinados aos anos finais do Ensino Fundamental, com no mínimo 1.000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</si>
  <si>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para o Ensino Médio, com no mínimo 1.500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</si>
  <si>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preparatórios para o ENEM e para Vestibulares de Universidades Públicas – modalidade extensiva, com no mínimo 1.800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</si>
  <si>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preparatórios para o ENEM e para Vestibulares de Universidades Públicas – modalidade semiextensiva, com no mínimo 500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</si>
  <si>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preparatórios para o ENEM e para Vestibulares de Universidades Públicas – modalidade superintensiva, com no mínimo 250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</si>
  <si>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preparatórios para o ENCCEJA – nível Ensino Médio, com no mínimo 400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</si>
  <si>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conteúdos preparatórios para o ENCCEJA – nível Ensino Fundamental, com no mínimo 200 videoaulas alinhadas à BNCC, com duração entre 15 e 30 minutos, contendo ao menos três exercícios por aula e correção em vídeo realizada por professores humanos, com explicação da alternativa correta e dos distratores.</t>
  </si>
  <si>
    <t>Demonstrar, em ambiente funcional e com execução em tempo real, que o AVA disponibiliza, em todas as videoaulas, a opção para o usuário assistir aos conteúdos com ou sem legendas em língua portuguesa, permitindo o acionamento e desativação desse recurso diretamente no player.</t>
  </si>
  <si>
    <t>Demonstrar, em ambiente funcional e com execução em tempo real, que o player de videoaulas do AVA permite ao aluno controlar a velocidade de reprodução dos vídeos, possibilitando tanto a aceleração quanto a redução da velocidade, de forma simples e acessível durante a exibição do conteúdo.</t>
  </si>
  <si>
    <t>Demonstrar, em ambiente funcional e com execução em tempo real, que o AVA disponibiliza recurso de tira-dúvidas baseado em Inteligência Artificial, que indique videoaulas diretamente relacionadas ao tema consultado e apresente, no mínimo, três exercícios sobre o assunto, com resoluções em vídeo realizadas por professores humanos, contendo a explicação da alternativa correta e dos distratores.</t>
  </si>
  <si>
    <t>Demonstrar, em ambiente funcional e com execução em tempo real, que o AVA permite a participação em aulas remotas transmitidas ao vivo, possibilitando a interação ativa dos alunos por meio de vídeo e áudio, com compatibilidade para dispositivos desktop e mobile, sem a necessidade de instalação de softwares, aplicações ou extensões adicionais. A funcionalidade deverá ser demonstrada durante a prova de conceito.</t>
  </si>
  <si>
    <t>Avaliação, Provas e Desempenho Acadêmico</t>
  </si>
  <si>
    <t>Demonstrar, em ambiente funcional e com execução em tempo real, que o AVA disponibiliza ferramenta específica para solicitação e recebimento de atividades desenvolvidas manualmente pelos estudantes, em formato de imagem ou fotografia, compatível com computador, tablet e celular, bem como componente de feedback visual que permita a inserção de comentários dos educadores diretamente nas imagens enviadas, possibilitando ainda o registro de nota de participação.</t>
  </si>
  <si>
    <t>Demonstrar, em ambiente funcional e com execução em tempo real, que o AVA disponibiliza aos professores ferramentas que possibilitam a criação e a aplicação de provas, trabalhos escolares e projetos pedagógicos, de forma personalizada e alinhada à realidade e à identidade metodológica adotada por cada educador ou unidade escolar.</t>
  </si>
  <si>
    <t>Demonstrar, em ambiente funcional e com execução em tempo real, que o AVA permite ao educador selecionar, enviar e realizar a correção automatizada de jogos educacionais, apresentando médias de desempenho por turma e individualmente, bem como dados sobre tempo investido nas atividades, resultados por questão e as habilidades da BNCC trabalhadas nos jogos realizados pelos estudantes.</t>
  </si>
  <si>
    <t>Demonstrar, em ambiente funcional e com execução em tempo real, que o AVA oferece conjuntos de conteúdos gamificados em diferentes formatos, devidamente alinhados ao ano de escolaridade do aluno e às competências e habilidades previstas na BNCC, podendo ser utilizados como instrumentos avaliativos do processo de aprendizagem e dos conteúdos programáticos.</t>
  </si>
  <si>
    <t>Demonstrar, em ambiente funcional e com execução em tempo real, que o AVA disponibiliza jogos e conteúdos gamificados com estrutura de questões similares às avaliações de âmbito estadual e nacional, contemplando texto-base, enunciado, exemplos, alternativas e distratores, preferencialmente organizados em formato de situação-problema, com o objetivo de estimular o raciocínio e a análise crítica dos conteúdos.</t>
  </si>
  <si>
    <t>Demonstrar, em ambiente funcional e com execução em tempo real, que o AVA disponibiliza mecanismo colaborativo que permite a professores e alunos avaliar os conteúdos pedagógicos do acervo padrão, incluindo jogos, vídeos, provas, livros, materiais impressos e atividades complementares, com foco na melhoria contínua da qualidade dos recursos educacionais.</t>
  </si>
  <si>
    <t>Demonstrar, em ambiente funcional e com execução em tempo real, que o AVA permite ao professor aplicar notas de zero a dez nas atividades realizadas pelos estudantes e associar recompensas gamificadas, como bônus, cartas colecionáveis, progressão de fases e moedas virtuais, de acordo com o desempenho atribuído pelo educador.</t>
  </si>
  <si>
    <t>Demonstrar, em ambiente funcional e com execução em tempo real, que o AVA permite ao aluno e a seus responsáveis consultar, de forma integral, as atividades em andamento e já entregues ao longo do ano letivo, bem como visualizar as respectivas notas obtidas.</t>
  </si>
  <si>
    <t>Demonstrar, em ambiente funcional e com execução em tempo real, que o AVA disponibiliza ferramentas para o desenvolvimento de habilidades de produção textual, com sugestões de layouts predefinidos baseados em propostas e temáticas definidas pelos educadores, bem como componente de feedback visual que permita ao professor inserir comentários e marcações diretamente nos textos ou imagens enviados pelos estudantes, em alinhamento aos modelos de produção textual adotados em avaliações estaduais e nacionais, possibilitando ainda a atribuição de nota de participação.</t>
  </si>
  <si>
    <t>Demonstrar, em ambiente funcional e com execução em tempo real, que o AVA permite ao educador elaborar provas autorais online, com base em modelos e parâmetros nacionais, bem como em seu próprio plano pedagógico, disponibilizando recursos como definição de tempo, inserção de enunciados, resolução comentada e questões de múltipla escolha.</t>
  </si>
  <si>
    <t>Demonstrar, em ambiente funcional e com execução em tempo real, que o AVA permite ao educador, na elaboração de provas online, criar questões com recursos avançados de formatação de texto, bem como inserir imagens e áudios tanto nos enunciados quanto nas alternativas das questões.</t>
  </si>
  <si>
    <t>Demonstrar, em ambiente funcional e com execução em tempo real, que o AVA realiza a correção automática de provas online, apresentando informações detalhadas de resultado e desempenho dos estudantes, de forma individual, coletiva e por questão respondida.</t>
  </si>
  <si>
    <t>Demonstrar, em ambiente funcional e com execução em tempo real, que o AVA disponibiliza acervo de provas online, trilhas pedagógicas e outros instrumentos avaliativos pré-definidos, contendo questões diversificadas, como resposta única, interpretação de texto, múltipla escolha e razão e asserção. Durante a prova de conceito, deverão ser apresentados exemplos de provas que comprovem essa funcionalidade nos diferentes ciclos contratados.</t>
  </si>
  <si>
    <t>Demonstrar, em ambiente funcional e com execução em tempo real, que o AVA permite ao estudante, durante a realização da prova online, acompanhar o status das questões respondidas e não respondidas, visualizar as alternativas assinaladas em visão geral, utilizar cronômetro regressivo de tempo, bem como optar por ocultar a contagem de tempo.</t>
  </si>
  <si>
    <t>Demonstrar, em ambiente funcional e com execução em tempo real, que o AVA permite ao aluno, após a correção da prova online, consultar seu desempenho, visualizar as questões acertadas e incorretas e acessar a resolução comentada da alternativa correta, tanto em provas do acervo quanto em provas autorais elaboradas pelo educador.</t>
  </si>
  <si>
    <t>Demonstrar, em ambiente funcional e com execução em tempo real, que o AVA disponibiliza acervo de provas online pré-definidas nas principais áreas do conhecimento — Língua Portuguesa, Produção de Texto, Matemática, Ciências, Física, Química, Biologia, Sociologia, Filosofia, História, Geografia, Arte, Educação Física, Ensino Religioso, Língua Inglesa e Língua Espanhola —, com recursos de filtragem que possibilitam a localização rápida e eficiente dos materiais.</t>
  </si>
  <si>
    <t>Demonstrar, em ambiente funcional e com execução em tempo real, que o AVA oferece espaço específico para que o aluno acompanhe as notas obtidas em atividades livres ou direcionadas pelos educadores, permitindo ainda a revisão e a consulta posterior dessas informações pelos docentes.</t>
  </si>
  <si>
    <t>Demonstrar, em ambiente funcional e com execução em tempo real, que o AVA disponibiliza ao aluno ambiente de acompanhamento de desempenho acadêmico, apresentando notas por atividade, identificação do educador responsável, quantitativo de atividades realizadas e pendentes, bem como recursos de busca e filtragem por períodos específicos.</t>
  </si>
  <si>
    <t>Demonstrar, em ambiente funcional e com execução em tempo real, que o AVA oferece aos alunos e às famílias espaço de estudo complementar, com conjunto de atividades disponíveis para realização por iniciativa própria do estudante, promovendo o desenvolvimento do desempenho acadêmico de forma lúdica e não explicitamente avaliativa.</t>
  </si>
  <si>
    <t>Demonstrar, em ambiente funcional e com execução em tempo real, que o AVA disponibiliza ferramenta de fórum no ambiente virtual, destinada exclusivamente às discussões coletivas das turmas, promovendo análises críticas e argumentativas entre os alunos, mediadas pelo professor, abrangendo temas trabalhados em aula e possibilitando a atribuição de nota de participação pelo educador.</t>
  </si>
  <si>
    <t>Demonstrar, em ambiente funcional e com execução em tempo real, que a licitante comprova a capacidade técnica dos formadores e assessores responsáveis pela implantação e pelo suporte operacional do AVA, por meio de diplomas de ensino superior, certificações tecnológicas ou documentação comprobatória de experiência profissional na área.</t>
  </si>
  <si>
    <t xml:space="preserve">Edital Nº
</t>
  </si>
  <si>
    <t>QUADRO DE RESUMO DOS ITENS AVALIADOS NA PoC - INPACTA</t>
  </si>
  <si>
    <t>Módulo</t>
  </si>
  <si>
    <t>Qtd subitens avaliados</t>
  </si>
  <si>
    <t>Qtd subitens desclassificatórios reprovados</t>
  </si>
  <si>
    <t>Pontos obtidos</t>
  </si>
  <si>
    <t>Pontos máximos</t>
  </si>
  <si>
    <t>Aproveitamento (%)</t>
  </si>
  <si>
    <t>Atingiu mínimo 85%?</t>
  </si>
  <si>
    <t>Status do item</t>
  </si>
  <si>
    <t>Resultado Geral</t>
  </si>
  <si>
    <t>Média de aproveitamento (itens 1 ao 7)</t>
  </si>
  <si>
    <t>Nota final neste Grupo - AVA (máx. 60)</t>
  </si>
  <si>
    <t>Nota minima para classificação neste Grupo</t>
  </si>
  <si>
    <t>Condição mínima por item (&gt;=85%)</t>
  </si>
  <si>
    <t>Obrigatória</t>
  </si>
  <si>
    <t>Desclassificação por subitem</t>
  </si>
  <si>
    <t>Se subitem desclassificatório não for atendido</t>
  </si>
  <si>
    <t>Classificado ou Reprovado</t>
  </si>
  <si>
    <t>Média de aproveitamento (Itens 1 ao 23)</t>
  </si>
  <si>
    <t>Nota final neste Grupo - SOAE (máx. 30)</t>
  </si>
  <si>
    <t>Se subitem desclassificatório não atender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</si>
</sst>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Calibri"/>
      <family val="2"/>
    </font>
    <font>
      <b/>
      <sz val="12"/>
      <name val="Calibri"/>
      <family val="2"/>
    </font>
    <font>
      <b/>
      <sz val="11"/>
      <color theme="1"/>
      <name val="Calibri"/>
      <family val="2"/>
      <scheme val="minor"/>
    </font>
    <font>
      <b/>
      <sz val="12"/>
      <color rgb="FF000000"/>
      <name val="Calibri"/>
      <family val="2"/>
    </font>
    <font>
      <b/>
      <sz val="10"/>
      <color rgb="FF000000"/>
      <name val="Calibri"/>
      <family val="2"/>
    </font>
    <font>
      <b/>
      <sz val="11"/>
      <name val="Calibri"/>
      <family val="2"/>
    </font>
    <font>
      <sz val="11"/>
      <color theme="0"/>
      <name val="Calibri"/>
      <family val="2"/>
      <scheme val="minor"/>
    </font>
    <font>
      <b/>
      <sz val="14"/>
      <color rgb="FF000000"/>
      <name val="Calibri"/>
      <family val="2"/>
    </font>
    <font>
      <b/>
      <sz val="14"/>
      <color theme="0"/>
      <name val="Calibri"/>
      <family val="2"/>
    </font>
    <font>
      <b/>
      <sz val="12"/>
      <color theme="0"/>
      <name val="Calibri"/>
      <family val="2"/>
      <scheme val="minor"/>
    </font>
    <font>
      <sz val="11"/>
      <color rgb="FFFF0000"/>
      <name val="Calibri"/>
      <family val="2"/>
      <scheme val="minor"/>
    </font>
  </fonts>
  <fills count="13">
    <fill>
      <patternFill patternType="none"/>
    </fill>
    <fill>
      <patternFill patternType="gray125"/>
    </fill>
    <fill>
      <patternFill patternType="solid">
        <fgColor rgb="FFD9E1F2"/>
      </patternFill>
    </fill>
    <fill>
      <patternFill patternType="solid">
        <fgColor rgb="FF99CCFF"/>
        <bgColor rgb="FFBFBFBF"/>
      </patternFill>
    </fill>
    <fill>
      <patternFill patternType="solid">
        <fgColor rgb="FFCCF4FF"/>
        <bgColor rgb="FFE6E6E6"/>
      </patternFill>
    </fill>
    <fill>
      <patternFill patternType="solid">
        <fgColor rgb="FFD9D9D9"/>
        <bgColor rgb="FFE6E6E6"/>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3" fillId="11" borderId="4" xfId="0" applyFont="1" applyFill="1" applyBorder="1" applyAlignment="1" applyProtection="1">
      <alignment horizontal="center" vertical="center"/>
      <protection locked="0"/>
    </xf>
    <xf numFmtId="0" fontId="3" fillId="11" borderId="4" xfId="0" applyFont="1" applyFill="1" applyBorder="1" applyAlignment="1" applyProtection="1">
      <alignment horizontal="left" vertical="center"/>
      <protection locked="0"/>
    </xf>
    <xf numFmtId="0" fontId="4" fillId="8"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4" xfId="0" applyFont="1" applyFill="1" applyBorder="1" applyAlignment="1">
      <alignment horizontal="left" vertical="center" wrapText="1"/>
    </xf>
    <xf numFmtId="0" fontId="0" fillId="6" borderId="4" xfId="0" applyFill="1" applyBorder="1" applyAlignment="1">
      <alignment vertical="top" wrapText="1"/>
    </xf>
    <xf numFmtId="0" fontId="0" fillId="6" borderId="4" xfId="0" applyFill="1" applyBorder="1" applyAlignment="1">
      <alignment vertical="center" wrapText="1"/>
    </xf>
    <xf numFmtId="0" fontId="3" fillId="10" borderId="4" xfId="0" applyFont="1" applyFill="1" applyBorder="1" applyAlignment="1">
      <alignment horizontal="center" vertical="center"/>
    </xf>
    <xf numFmtId="0" fontId="3" fillId="8" borderId="10" xfId="0" applyFont="1" applyFill="1" applyBorder="1" applyAlignment="1">
      <alignment horizontal="center" vertical="center"/>
    </xf>
    <xf numFmtId="0" fontId="3" fillId="6" borderId="4" xfId="0" applyFont="1" applyFill="1" applyBorder="1" applyAlignment="1">
      <alignment horizontal="left" vertical="center"/>
    </xf>
    <xf numFmtId="0" fontId="3" fillId="7" borderId="4" xfId="0" applyFont="1" applyFill="1" applyBorder="1" applyAlignment="1">
      <alignment horizontal="center" vertical="center"/>
    </xf>
    <xf numFmtId="0" fontId="3" fillId="7" borderId="4" xfId="0" applyFont="1" applyFill="1" applyBorder="1" applyAlignment="1">
      <alignment horizontal="left" vertical="center" wrapText="1"/>
    </xf>
    <xf numFmtId="0" fontId="0" fillId="7" borderId="4" xfId="0" applyFill="1" applyBorder="1" applyAlignment="1">
      <alignment vertical="top" wrapText="1"/>
    </xf>
    <xf numFmtId="0" fontId="0" fillId="7" borderId="4" xfId="0" applyFill="1" applyBorder="1" applyAlignment="1">
      <alignment vertical="center" wrapText="1"/>
    </xf>
    <xf numFmtId="0" fontId="6" fillId="2" borderId="3" xfId="0" applyFont="1" applyFill="1" applyBorder="1" applyAlignment="1">
      <alignment horizontal="center" vertical="center" wrapText="1"/>
    </xf>
    <xf numFmtId="0" fontId="0" fillId="6" borderId="4" xfId="0" applyFill="1" applyBorder="1" applyAlignment="1">
      <alignment wrapText="1"/>
    </xf>
    <xf numFmtId="0" fontId="0" fillId="7" borderId="4" xfId="0" applyFill="1" applyBorder="1" applyAlignment="1">
      <alignment wrapText="1"/>
    </xf>
    <xf numFmtId="0" fontId="1" fillId="2" borderId="0" xfId="0" applyFont="1" applyFill="1" applyAlignment="1">
      <alignment horizontal="center" vertical="center" wrapText="1"/>
    </xf>
    <xf numFmtId="0" fontId="7" fillId="0" borderId="0" xfId="0" applyFont="1"/>
    <xf numFmtId="0" fontId="3" fillId="6" borderId="0" xfId="0" applyFont="1" applyFill="1" applyAlignment="1">
      <alignment horizontal="center" vertical="center" wrapText="1"/>
    </xf>
    <xf numFmtId="0" fontId="3" fillId="6" borderId="0" xfId="0" applyFont="1" applyFill="1" applyAlignment="1">
      <alignment vertical="center" wrapText="1"/>
    </xf>
    <xf numFmtId="0" fontId="0" fillId="6" borderId="0" xfId="0" applyFill="1" applyAlignment="1">
      <alignment horizontal="center" vertical="center" wrapText="1"/>
    </xf>
    <xf numFmtId="10" fontId="0" fillId="6" borderId="0" xfId="0" applyNumberFormat="1" applyFill="1" applyAlignment="1">
      <alignment horizontal="center" vertical="center" wrapText="1"/>
    </xf>
    <xf numFmtId="0" fontId="3" fillId="7" borderId="0" xfId="0" applyFont="1" applyFill="1" applyAlignment="1">
      <alignment horizontal="center" vertical="center" wrapText="1"/>
    </xf>
    <xf numFmtId="0" fontId="3" fillId="7" borderId="0" xfId="0" applyFont="1" applyFill="1" applyAlignment="1">
      <alignment vertical="center" wrapText="1"/>
    </xf>
    <xf numFmtId="0" fontId="0" fillId="7" borderId="0" xfId="0" applyFill="1" applyAlignment="1">
      <alignment horizontal="center" vertical="center" wrapText="1"/>
    </xf>
    <xf numFmtId="10" fontId="0" fillId="7" borderId="0" xfId="0" applyNumberFormat="1" applyFill="1" applyAlignment="1">
      <alignment horizontal="center" vertical="center" wrapText="1"/>
    </xf>
    <xf numFmtId="0" fontId="2" fillId="0" borderId="0" xfId="0" applyFont="1"/>
    <xf numFmtId="0" fontId="0" fillId="0" borderId="7" xfId="0" applyBorder="1"/>
    <xf numFmtId="10" fontId="3" fillId="0" borderId="9" xfId="0" applyNumberFormat="1" applyFont="1" applyBorder="1" applyAlignment="1">
      <alignment horizontal="center"/>
    </xf>
    <xf numFmtId="2" fontId="3" fillId="0" borderId="9" xfId="0" applyNumberFormat="1"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11" fillId="6" borderId="4" xfId="0" applyFont="1" applyFill="1" applyBorder="1" applyAlignment="1">
      <alignment wrapText="1"/>
    </xf>
    <xf numFmtId="0" fontId="8" fillId="9" borderId="11" xfId="0" applyFont="1" applyFill="1" applyBorder="1" applyAlignment="1">
      <alignment horizontal="center" vertical="center" wrapText="1"/>
    </xf>
    <xf numFmtId="0" fontId="0" fillId="0" borderId="8" xfId="0" applyBorder="1"/>
    <xf numFmtId="0" fontId="0" fillId="0" borderId="9" xfId="0" applyBorder="1"/>
    <xf numFmtId="0" fontId="4" fillId="5" borderId="2" xfId="0" applyFont="1" applyFill="1" applyBorder="1" applyAlignment="1">
      <alignment horizontal="center" vertical="center" wrapText="1"/>
    </xf>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5" fillId="4" borderId="1" xfId="0" applyFont="1" applyFill="1" applyBorder="1" applyAlignment="1">
      <alignment horizontal="center" vertical="center" wrapText="1"/>
    </xf>
    <xf numFmtId="0" fontId="0" fillId="0" borderId="5" xfId="0" applyBorder="1"/>
    <xf numFmtId="0" fontId="0" fillId="0" borderId="6" xfId="0" applyBorder="1"/>
    <xf numFmtId="0" fontId="4"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5" borderId="2" xfId="0" applyFont="1" applyFill="1" applyBorder="1" applyAlignment="1">
      <alignment horizontal="center" vertical="top" wrapText="1"/>
    </xf>
    <xf numFmtId="0" fontId="9" fillId="12" borderId="11" xfId="0" applyFont="1" applyFill="1" applyBorder="1" applyAlignment="1">
      <alignment horizontal="center" vertical="center" wrapText="1"/>
    </xf>
    <xf numFmtId="0" fontId="10" fillId="12" borderId="0" xfId="0" applyFont="1" applyFill="1" applyAlignment="1">
      <alignment horizontal="center" vertical="center"/>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P151"/>
  <sheetViews>
    <sheetView showGridLines="0" zoomScaleNormal="100" workbookViewId="0">
      <pane ySplit="6" topLeftCell="A13" activePane="bottomLeft" state="frozen"/>
      <selection activeCell="C27" sqref="C27"/>
      <selection pane="bottomLeft" activeCell="E13" sqref="E13"/>
    </sheetView>
  </sheetViews>
  <sheetFormatPr defaultColWidth="27.42578125" defaultRowHeight="15" x14ac:dyDescent="0.25"/>
  <cols>
    <col min="1" max="1" width="2.7109375" customWidth="1"/>
    <col min="2" max="2" width="4.85546875" bestFit="1" customWidth="1"/>
    <col min="3" max="3" width="8" bestFit="1" customWidth="1"/>
    <col min="4" max="4" width="37.5703125" style="1" customWidth="1"/>
    <col min="5" max="5" width="99.140625" customWidth="1"/>
    <col min="6" max="6" width="70.85546875" customWidth="1"/>
    <col min="7" max="7" width="20.140625" style="2" bestFit="1" customWidth="1"/>
    <col min="8" max="8" width="26.140625" style="2" customWidth="1"/>
    <col min="9" max="9" width="41.85546875" style="3" customWidth="1"/>
    <col min="10" max="10" width="18.5703125" style="2" customWidth="1"/>
    <col min="11" max="11" width="9.42578125" style="2" customWidth="1"/>
    <col min="12" max="12" width="14.28515625" style="2" bestFit="1" customWidth="1"/>
    <col min="13" max="13" width="19.42578125" style="2" bestFit="1" customWidth="1"/>
    <col min="14" max="14" width="13.5703125" style="2" customWidth="1"/>
    <col min="15" max="15" width="21.85546875" style="2" bestFit="1" customWidth="1"/>
    <col min="16" max="16" width="55.42578125" style="3" customWidth="1"/>
  </cols>
  <sheetData>
    <row r="1" spans="2:16" ht="15.6" customHeight="1" x14ac:dyDescent="0.25">
      <c r="B1" s="52" t="s">
        <v>0</v>
      </c>
      <c r="C1" s="45"/>
      <c r="D1" s="46"/>
      <c r="E1" s="45"/>
      <c r="F1" s="45"/>
      <c r="G1" s="47"/>
      <c r="H1" s="47"/>
      <c r="I1" s="48"/>
      <c r="J1" s="47"/>
      <c r="K1" s="47"/>
      <c r="L1" s="47"/>
      <c r="M1" s="47"/>
      <c r="N1" s="47"/>
      <c r="O1" s="47"/>
      <c r="P1" s="48"/>
    </row>
    <row r="2" spans="2:16" ht="29.1" customHeight="1" x14ac:dyDescent="0.25">
      <c r="B2" s="49" t="s">
        <v>1</v>
      </c>
      <c r="C2" s="50"/>
      <c r="D2" s="50"/>
      <c r="E2" s="50"/>
      <c r="F2" s="50"/>
      <c r="G2" s="50"/>
      <c r="H2" s="51"/>
      <c r="I2" s="53" t="s">
        <v>2</v>
      </c>
      <c r="J2" s="47"/>
      <c r="K2" s="47"/>
      <c r="L2" s="47"/>
      <c r="M2" s="47"/>
      <c r="N2" s="47"/>
      <c r="O2" s="47"/>
      <c r="P2" s="48"/>
    </row>
    <row r="3" spans="2:16" ht="15.6" customHeight="1" x14ac:dyDescent="0.25">
      <c r="B3" s="44" t="s">
        <v>3</v>
      </c>
      <c r="C3" s="45"/>
      <c r="D3" s="46"/>
      <c r="E3" s="45"/>
      <c r="F3" s="45"/>
      <c r="G3" s="47"/>
      <c r="H3" s="47"/>
      <c r="I3" s="48"/>
      <c r="J3" s="47"/>
      <c r="K3" s="47"/>
      <c r="L3" s="47"/>
      <c r="M3" s="47"/>
      <c r="N3" s="47"/>
      <c r="O3" s="47"/>
      <c r="P3" s="48"/>
    </row>
    <row r="4" spans="2:16" ht="15.95" customHeight="1" thickBot="1" x14ac:dyDescent="0.3">
      <c r="B4" s="54" t="s">
        <v>4248</v>
      </c>
      <c r="C4" s="45"/>
      <c r="D4" s="46"/>
      <c r="E4" s="45"/>
      <c r="F4" s="45"/>
      <c r="G4" s="47"/>
      <c r="H4" s="47"/>
      <c r="I4" s="48"/>
      <c r="J4" s="47"/>
      <c r="K4" s="47"/>
      <c r="L4" s="47"/>
      <c r="M4" s="47"/>
      <c r="N4" s="47"/>
      <c r="O4" s="47"/>
      <c r="P4" s="48"/>
    </row>
    <row r="5" spans="2:16" ht="39.6" customHeight="1" thickBot="1" x14ac:dyDescent="0.3">
      <c r="B5" s="41" t="s">
        <v>5</v>
      </c>
      <c r="C5" s="42"/>
      <c r="D5" s="42"/>
      <c r="E5" s="42"/>
      <c r="F5" s="42"/>
      <c r="G5" s="42"/>
      <c r="H5" s="42"/>
      <c r="I5" s="42"/>
      <c r="J5" s="43"/>
      <c r="K5" s="6"/>
      <c r="L5" s="55" t="s">
        <v>6</v>
      </c>
      <c r="M5" s="42"/>
      <c r="N5" s="42"/>
      <c r="O5" s="42"/>
      <c r="P5" s="43"/>
    </row>
    <row r="6" spans="2:16" ht="43.5" customHeight="1" x14ac:dyDescent="0.25">
      <c r="B6" s="7" t="s">
        <v>7</v>
      </c>
      <c r="C6" s="7" t="s">
        <v>8</v>
      </c>
      <c r="D6" s="7" t="s">
        <v>7</v>
      </c>
      <c r="E6" s="7" t="s">
        <v>9</v>
      </c>
      <c r="F6" s="7" t="s">
        <v>10</v>
      </c>
      <c r="G6" s="7" t="s">
        <v>11</v>
      </c>
      <c r="H6" s="7" t="s">
        <v>12</v>
      </c>
      <c r="I6" s="7" t="s">
        <v>13</v>
      </c>
      <c r="J6" s="8" t="s">
        <v>14</v>
      </c>
      <c r="K6" s="9"/>
      <c r="L6" s="7" t="s">
        <v>15</v>
      </c>
      <c r="M6" s="7" t="s">
        <v>16</v>
      </c>
      <c r="N6" s="8" t="s">
        <v>17</v>
      </c>
      <c r="O6" s="7" t="s">
        <v>18</v>
      </c>
      <c r="P6" s="7" t="s">
        <v>19</v>
      </c>
    </row>
    <row r="7" spans="2:16" ht="130.5" customHeight="1" x14ac:dyDescent="0.25">
      <c r="B7" s="10" t="s">
        <v>20</v>
      </c>
      <c r="C7" s="10" t="s">
        <v>21</v>
      </c>
      <c r="D7" s="11" t="s">
        <v>4249</v>
      </c>
      <c r="E7" s="12" t="s">
        <v>4250</v>
      </c>
      <c r="F7" s="13" t="s">
        <v>4251</v>
      </c>
      <c r="G7" s="4"/>
      <c r="H7" s="4"/>
      <c r="I7" s="5"/>
      <c r="J7" s="14" t="str">
        <f t="shared" ref="J7:J38" si="0">IF(G7&lt;&gt;"Sim","",IF(H7="Atende",5,IF(H7="Atende parcialmente",2,IF(H7="Não atende",0,""))))</f>
        <v/>
      </c>
      <c r="K7" s="15"/>
      <c r="L7" s="10" t="s">
        <v>25</v>
      </c>
      <c r="M7" s="10"/>
      <c r="N7" s="14" t="str">
        <f t="shared" ref="N7:N38" si="1">IF(L7&lt;&gt;"Sim","",IF(M7="Atende",5,IF(M7="Atende parcialmente",2,IF(M7="Não atende",0,""))))</f>
        <v/>
      </c>
      <c r="O7" s="10" t="s">
        <v>36</v>
      </c>
      <c r="P7" s="16"/>
    </row>
    <row r="8" spans="2:16" ht="130.5" customHeight="1" x14ac:dyDescent="0.25">
      <c r="B8" s="10" t="s">
        <v>20</v>
      </c>
      <c r="C8" s="10" t="s">
        <v>26</v>
      </c>
      <c r="D8" s="11" t="s">
        <v>4249</v>
      </c>
      <c r="E8" s="12" t="s">
        <v>4252</v>
      </c>
      <c r="F8" s="13" t="s">
        <v>4251</v>
      </c>
      <c r="G8" s="4"/>
      <c r="H8" s="4"/>
      <c r="I8" s="5"/>
      <c r="J8" s="14" t="str">
        <f t="shared" si="0"/>
        <v/>
      </c>
      <c r="K8" s="15"/>
      <c r="L8" s="10" t="s">
        <v>25</v>
      </c>
      <c r="M8" s="10"/>
      <c r="N8" s="14" t="str">
        <f t="shared" si="1"/>
        <v/>
      </c>
      <c r="O8" s="10" t="s">
        <v>36</v>
      </c>
      <c r="P8" s="16"/>
    </row>
    <row r="9" spans="2:16" ht="130.5" customHeight="1" x14ac:dyDescent="0.25">
      <c r="B9" s="10" t="s">
        <v>20</v>
      </c>
      <c r="C9" s="10" t="s">
        <v>28</v>
      </c>
      <c r="D9" s="11" t="s">
        <v>4249</v>
      </c>
      <c r="E9" s="12" t="s">
        <v>4253</v>
      </c>
      <c r="F9" s="13" t="s">
        <v>4251</v>
      </c>
      <c r="G9" s="4"/>
      <c r="H9" s="4"/>
      <c r="I9" s="5"/>
      <c r="J9" s="14" t="str">
        <f t="shared" si="0"/>
        <v/>
      </c>
      <c r="K9" s="15"/>
      <c r="L9" s="10" t="s">
        <v>25</v>
      </c>
      <c r="M9" s="10"/>
      <c r="N9" s="14" t="str">
        <f t="shared" si="1"/>
        <v/>
      </c>
      <c r="O9" s="10" t="s">
        <v>36</v>
      </c>
      <c r="P9" s="16"/>
    </row>
    <row r="10" spans="2:16" ht="130.5" customHeight="1" x14ac:dyDescent="0.25">
      <c r="B10" s="10" t="s">
        <v>20</v>
      </c>
      <c r="C10" s="10" t="s">
        <v>30</v>
      </c>
      <c r="D10" s="11" t="s">
        <v>4249</v>
      </c>
      <c r="E10" s="12" t="s">
        <v>4254</v>
      </c>
      <c r="F10" s="13" t="s">
        <v>4251</v>
      </c>
      <c r="G10" s="4"/>
      <c r="H10" s="4"/>
      <c r="I10" s="5"/>
      <c r="J10" s="14" t="str">
        <f t="shared" si="0"/>
        <v/>
      </c>
      <c r="K10" s="15"/>
      <c r="L10" s="10" t="s">
        <v>25</v>
      </c>
      <c r="M10" s="10"/>
      <c r="N10" s="14" t="str">
        <f t="shared" si="1"/>
        <v/>
      </c>
      <c r="O10" s="10" t="s">
        <v>36</v>
      </c>
      <c r="P10" s="16"/>
    </row>
    <row r="11" spans="2:16" ht="130.5" customHeight="1" x14ac:dyDescent="0.25">
      <c r="B11" s="10" t="s">
        <v>20</v>
      </c>
      <c r="C11" s="10" t="s">
        <v>32</v>
      </c>
      <c r="D11" s="11" t="s">
        <v>4249</v>
      </c>
      <c r="E11" s="12" t="s">
        <v>4255</v>
      </c>
      <c r="F11" s="13" t="s">
        <v>4251</v>
      </c>
      <c r="G11" s="4"/>
      <c r="H11" s="4"/>
      <c r="I11" s="5"/>
      <c r="J11" s="14" t="str">
        <f t="shared" si="0"/>
        <v/>
      </c>
      <c r="K11" s="15"/>
      <c r="L11" s="10" t="s">
        <v>25</v>
      </c>
      <c r="M11" s="10"/>
      <c r="N11" s="14" t="str">
        <f t="shared" si="1"/>
        <v/>
      </c>
      <c r="O11" s="10" t="s">
        <v>25</v>
      </c>
      <c r="P11" s="16"/>
    </row>
    <row r="12" spans="2:16" ht="130.5" customHeight="1" x14ac:dyDescent="0.25">
      <c r="B12" s="10" t="s">
        <v>20</v>
      </c>
      <c r="C12" s="10" t="s">
        <v>34</v>
      </c>
      <c r="D12" s="11" t="s">
        <v>4249</v>
      </c>
      <c r="E12" s="12" t="s">
        <v>4256</v>
      </c>
      <c r="F12" s="13" t="s">
        <v>4251</v>
      </c>
      <c r="G12" s="4"/>
      <c r="H12" s="4"/>
      <c r="I12" s="5"/>
      <c r="J12" s="14" t="str">
        <f t="shared" si="0"/>
        <v/>
      </c>
      <c r="K12" s="15"/>
      <c r="L12" s="10" t="s">
        <v>25</v>
      </c>
      <c r="M12" s="10"/>
      <c r="N12" s="14" t="str">
        <f t="shared" si="1"/>
        <v/>
      </c>
      <c r="O12" s="10" t="s">
        <v>36</v>
      </c>
      <c r="P12" s="16"/>
    </row>
    <row r="13" spans="2:16" ht="130.5" customHeight="1" x14ac:dyDescent="0.25">
      <c r="B13" s="10" t="s">
        <v>20</v>
      </c>
      <c r="C13" s="10" t="s">
        <v>37</v>
      </c>
      <c r="D13" s="11" t="s">
        <v>4249</v>
      </c>
      <c r="E13" s="12" t="s">
        <v>4257</v>
      </c>
      <c r="F13" s="13" t="s">
        <v>4251</v>
      </c>
      <c r="G13" s="4"/>
      <c r="H13" s="4"/>
      <c r="I13" s="5"/>
      <c r="J13" s="14" t="str">
        <f t="shared" si="0"/>
        <v/>
      </c>
      <c r="K13" s="15"/>
      <c r="L13" s="10" t="s">
        <v>25</v>
      </c>
      <c r="M13" s="10"/>
      <c r="N13" s="14" t="str">
        <f t="shared" si="1"/>
        <v/>
      </c>
      <c r="O13" s="10" t="s">
        <v>25</v>
      </c>
      <c r="P13" s="16"/>
    </row>
    <row r="14" spans="2:16" ht="130.5" customHeight="1" x14ac:dyDescent="0.25">
      <c r="B14" s="10" t="s">
        <v>20</v>
      </c>
      <c r="C14" s="10" t="s">
        <v>39</v>
      </c>
      <c r="D14" s="11" t="s">
        <v>4249</v>
      </c>
      <c r="E14" s="12" t="s">
        <v>4258</v>
      </c>
      <c r="F14" s="13" t="s">
        <v>4251</v>
      </c>
      <c r="G14" s="4"/>
      <c r="H14" s="4"/>
      <c r="I14" s="5"/>
      <c r="J14" s="14" t="str">
        <f t="shared" si="0"/>
        <v/>
      </c>
      <c r="K14" s="15"/>
      <c r="L14" s="10" t="s">
        <v>25</v>
      </c>
      <c r="M14" s="10"/>
      <c r="N14" s="14" t="str">
        <f t="shared" si="1"/>
        <v/>
      </c>
      <c r="O14" s="10" t="s">
        <v>36</v>
      </c>
      <c r="P14" s="16"/>
    </row>
    <row r="15" spans="2:16" ht="130.5" customHeight="1" x14ac:dyDescent="0.25">
      <c r="B15" s="10" t="s">
        <v>20</v>
      </c>
      <c r="C15" s="10" t="s">
        <v>41</v>
      </c>
      <c r="D15" s="11" t="s">
        <v>4249</v>
      </c>
      <c r="E15" s="12" t="s">
        <v>4259</v>
      </c>
      <c r="F15" s="13" t="s">
        <v>4251</v>
      </c>
      <c r="G15" s="4"/>
      <c r="H15" s="4"/>
      <c r="I15" s="5"/>
      <c r="J15" s="14" t="str">
        <f t="shared" si="0"/>
        <v/>
      </c>
      <c r="K15" s="15"/>
      <c r="L15" s="10" t="s">
        <v>25</v>
      </c>
      <c r="M15" s="10"/>
      <c r="N15" s="14" t="str">
        <f t="shared" si="1"/>
        <v/>
      </c>
      <c r="O15" s="10" t="s">
        <v>36</v>
      </c>
      <c r="P15" s="16"/>
    </row>
    <row r="16" spans="2:16" ht="130.5" customHeight="1" x14ac:dyDescent="0.25">
      <c r="B16" s="10" t="s">
        <v>20</v>
      </c>
      <c r="C16" s="10" t="s">
        <v>43</v>
      </c>
      <c r="D16" s="11" t="s">
        <v>4249</v>
      </c>
      <c r="E16" s="12" t="s">
        <v>4260</v>
      </c>
      <c r="F16" s="13" t="s">
        <v>4251</v>
      </c>
      <c r="G16" s="4"/>
      <c r="H16" s="4"/>
      <c r="I16" s="5"/>
      <c r="J16" s="14" t="str">
        <f t="shared" si="0"/>
        <v/>
      </c>
      <c r="K16" s="15"/>
      <c r="L16" s="10" t="s">
        <v>25</v>
      </c>
      <c r="M16" s="10"/>
      <c r="N16" s="14" t="str">
        <f t="shared" si="1"/>
        <v/>
      </c>
      <c r="O16" s="10" t="s">
        <v>36</v>
      </c>
      <c r="P16" s="16"/>
    </row>
    <row r="17" spans="2:16" ht="130.5" customHeight="1" x14ac:dyDescent="0.25">
      <c r="B17" s="10" t="s">
        <v>20</v>
      </c>
      <c r="C17" s="10" t="s">
        <v>45</v>
      </c>
      <c r="D17" s="11" t="s">
        <v>4249</v>
      </c>
      <c r="E17" s="12" t="s">
        <v>4261</v>
      </c>
      <c r="F17" s="13" t="s">
        <v>4251</v>
      </c>
      <c r="G17" s="4"/>
      <c r="H17" s="4"/>
      <c r="I17" s="5"/>
      <c r="J17" s="14" t="str">
        <f t="shared" si="0"/>
        <v/>
      </c>
      <c r="K17" s="15"/>
      <c r="L17" s="10" t="s">
        <v>25</v>
      </c>
      <c r="M17" s="10"/>
      <c r="N17" s="14" t="str">
        <f t="shared" si="1"/>
        <v/>
      </c>
      <c r="O17" s="10" t="s">
        <v>36</v>
      </c>
      <c r="P17" s="16"/>
    </row>
    <row r="18" spans="2:16" ht="130.5" customHeight="1" x14ac:dyDescent="0.25">
      <c r="B18" s="10" t="s">
        <v>20</v>
      </c>
      <c r="C18" s="10" t="s">
        <v>47</v>
      </c>
      <c r="D18" s="11" t="s">
        <v>4249</v>
      </c>
      <c r="E18" s="12" t="s">
        <v>4262</v>
      </c>
      <c r="F18" s="13" t="s">
        <v>4251</v>
      </c>
      <c r="G18" s="4"/>
      <c r="H18" s="4"/>
      <c r="I18" s="5"/>
      <c r="J18" s="14" t="str">
        <f t="shared" si="0"/>
        <v/>
      </c>
      <c r="K18" s="15"/>
      <c r="L18" s="10" t="s">
        <v>25</v>
      </c>
      <c r="M18" s="10"/>
      <c r="N18" s="14" t="str">
        <f t="shared" si="1"/>
        <v/>
      </c>
      <c r="O18" s="10" t="s">
        <v>36</v>
      </c>
      <c r="P18" s="16"/>
    </row>
    <row r="19" spans="2:16" ht="130.5" customHeight="1" x14ac:dyDescent="0.25">
      <c r="B19" s="10" t="s">
        <v>20</v>
      </c>
      <c r="C19" s="10" t="s">
        <v>49</v>
      </c>
      <c r="D19" s="11" t="s">
        <v>4249</v>
      </c>
      <c r="E19" s="12" t="s">
        <v>4263</v>
      </c>
      <c r="F19" s="13" t="s">
        <v>4251</v>
      </c>
      <c r="G19" s="4"/>
      <c r="H19" s="4"/>
      <c r="I19" s="5"/>
      <c r="J19" s="14" t="str">
        <f t="shared" si="0"/>
        <v/>
      </c>
      <c r="K19" s="15"/>
      <c r="L19" s="10" t="s">
        <v>25</v>
      </c>
      <c r="M19" s="10"/>
      <c r="N19" s="14" t="str">
        <f t="shared" si="1"/>
        <v/>
      </c>
      <c r="O19" s="10" t="s">
        <v>36</v>
      </c>
      <c r="P19" s="16"/>
    </row>
    <row r="20" spans="2:16" ht="130.5" customHeight="1" x14ac:dyDescent="0.25">
      <c r="B20" s="10" t="s">
        <v>20</v>
      </c>
      <c r="C20" s="10" t="s">
        <v>51</v>
      </c>
      <c r="D20" s="11" t="s">
        <v>4249</v>
      </c>
      <c r="E20" s="12" t="s">
        <v>4264</v>
      </c>
      <c r="F20" s="13" t="s">
        <v>4251</v>
      </c>
      <c r="G20" s="4"/>
      <c r="H20" s="4"/>
      <c r="I20" s="5"/>
      <c r="J20" s="14" t="str">
        <f t="shared" si="0"/>
        <v/>
      </c>
      <c r="K20" s="15"/>
      <c r="L20" s="10" t="s">
        <v>25</v>
      </c>
      <c r="M20" s="10"/>
      <c r="N20" s="14" t="str">
        <f t="shared" si="1"/>
        <v/>
      </c>
      <c r="O20" s="10" t="s">
        <v>36</v>
      </c>
      <c r="P20" s="16"/>
    </row>
    <row r="21" spans="2:16" ht="130.5" customHeight="1" x14ac:dyDescent="0.25">
      <c r="B21" s="10" t="s">
        <v>20</v>
      </c>
      <c r="C21" s="10" t="s">
        <v>53</v>
      </c>
      <c r="D21" s="11" t="s">
        <v>4249</v>
      </c>
      <c r="E21" s="12" t="s">
        <v>4265</v>
      </c>
      <c r="F21" s="13" t="s">
        <v>4251</v>
      </c>
      <c r="G21" s="4"/>
      <c r="H21" s="4"/>
      <c r="I21" s="5"/>
      <c r="J21" s="14" t="str">
        <f t="shared" si="0"/>
        <v/>
      </c>
      <c r="K21" s="15"/>
      <c r="L21" s="10" t="s">
        <v>25</v>
      </c>
      <c r="M21" s="10"/>
      <c r="N21" s="14" t="str">
        <f t="shared" si="1"/>
        <v/>
      </c>
      <c r="O21" s="10" t="s">
        <v>36</v>
      </c>
      <c r="P21" s="16"/>
    </row>
    <row r="22" spans="2:16" ht="130.5" customHeight="1" x14ac:dyDescent="0.25">
      <c r="B22" s="10" t="s">
        <v>20</v>
      </c>
      <c r="C22" s="10" t="s">
        <v>55</v>
      </c>
      <c r="D22" s="11" t="s">
        <v>4249</v>
      </c>
      <c r="E22" s="12" t="s">
        <v>4266</v>
      </c>
      <c r="F22" s="13" t="s">
        <v>4251</v>
      </c>
      <c r="G22" s="4"/>
      <c r="H22" s="4"/>
      <c r="I22" s="5"/>
      <c r="J22" s="14" t="str">
        <f t="shared" si="0"/>
        <v/>
      </c>
      <c r="K22" s="15"/>
      <c r="L22" s="10" t="s">
        <v>25</v>
      </c>
      <c r="M22" s="10"/>
      <c r="N22" s="14" t="str">
        <f t="shared" si="1"/>
        <v/>
      </c>
      <c r="O22" s="10" t="s">
        <v>36</v>
      </c>
      <c r="P22" s="16"/>
    </row>
    <row r="23" spans="2:16" ht="130.5" customHeight="1" x14ac:dyDescent="0.25">
      <c r="B23" s="10" t="s">
        <v>20</v>
      </c>
      <c r="C23" s="10" t="s">
        <v>57</v>
      </c>
      <c r="D23" s="11" t="s">
        <v>4249</v>
      </c>
      <c r="E23" s="12" t="s">
        <v>4267</v>
      </c>
      <c r="F23" s="13" t="s">
        <v>4251</v>
      </c>
      <c r="G23" s="4"/>
      <c r="H23" s="4"/>
      <c r="I23" s="5"/>
      <c r="J23" s="14" t="str">
        <f t="shared" si="0"/>
        <v/>
      </c>
      <c r="K23" s="15"/>
      <c r="L23" s="10" t="s">
        <v>25</v>
      </c>
      <c r="M23" s="10"/>
      <c r="N23" s="14" t="str">
        <f t="shared" si="1"/>
        <v/>
      </c>
      <c r="O23" s="10" t="s">
        <v>36</v>
      </c>
      <c r="P23" s="16"/>
    </row>
    <row r="24" spans="2:16" ht="130.5" customHeight="1" x14ac:dyDescent="0.25">
      <c r="B24" s="10" t="s">
        <v>20</v>
      </c>
      <c r="C24" s="10" t="s">
        <v>59</v>
      </c>
      <c r="D24" s="11" t="s">
        <v>4249</v>
      </c>
      <c r="E24" s="12" t="s">
        <v>4268</v>
      </c>
      <c r="F24" s="13" t="s">
        <v>4251</v>
      </c>
      <c r="G24" s="4"/>
      <c r="H24" s="4"/>
      <c r="I24" s="5"/>
      <c r="J24" s="14" t="str">
        <f t="shared" si="0"/>
        <v/>
      </c>
      <c r="K24" s="15"/>
      <c r="L24" s="10" t="s">
        <v>25</v>
      </c>
      <c r="M24" s="10"/>
      <c r="N24" s="14" t="str">
        <f t="shared" si="1"/>
        <v/>
      </c>
      <c r="O24" s="10" t="s">
        <v>36</v>
      </c>
      <c r="P24" s="16"/>
    </row>
    <row r="25" spans="2:16" ht="130.5" customHeight="1" x14ac:dyDescent="0.25">
      <c r="B25" s="10" t="s">
        <v>20</v>
      </c>
      <c r="C25" s="10" t="s">
        <v>61</v>
      </c>
      <c r="D25" s="11" t="s">
        <v>4249</v>
      </c>
      <c r="E25" s="12" t="s">
        <v>4269</v>
      </c>
      <c r="F25" s="13" t="s">
        <v>4251</v>
      </c>
      <c r="G25" s="4"/>
      <c r="H25" s="4"/>
      <c r="I25" s="5"/>
      <c r="J25" s="14" t="str">
        <f t="shared" si="0"/>
        <v/>
      </c>
      <c r="K25" s="15"/>
      <c r="L25" s="10" t="s">
        <v>25</v>
      </c>
      <c r="M25" s="10"/>
      <c r="N25" s="14" t="str">
        <f t="shared" si="1"/>
        <v/>
      </c>
      <c r="O25" s="10" t="s">
        <v>36</v>
      </c>
      <c r="P25" s="16"/>
    </row>
    <row r="26" spans="2:16" ht="130.5" customHeight="1" x14ac:dyDescent="0.25">
      <c r="B26" s="10" t="s">
        <v>20</v>
      </c>
      <c r="C26" s="10" t="s">
        <v>63</v>
      </c>
      <c r="D26" s="11" t="s">
        <v>4249</v>
      </c>
      <c r="E26" s="12" t="s">
        <v>4270</v>
      </c>
      <c r="F26" s="13" t="s">
        <v>4251</v>
      </c>
      <c r="G26" s="4"/>
      <c r="H26" s="4"/>
      <c r="I26" s="5"/>
      <c r="J26" s="14" t="str">
        <f t="shared" si="0"/>
        <v/>
      </c>
      <c r="K26" s="15"/>
      <c r="L26" s="10" t="s">
        <v>25</v>
      </c>
      <c r="M26" s="10"/>
      <c r="N26" s="14" t="str">
        <f t="shared" si="1"/>
        <v/>
      </c>
      <c r="O26" s="10" t="s">
        <v>36</v>
      </c>
      <c r="P26" s="16"/>
    </row>
    <row r="27" spans="2:16" ht="130.5" customHeight="1" x14ac:dyDescent="0.25">
      <c r="B27" s="10" t="s">
        <v>20</v>
      </c>
      <c r="C27" s="10" t="s">
        <v>65</v>
      </c>
      <c r="D27" s="11" t="s">
        <v>4249</v>
      </c>
      <c r="E27" s="12" t="s">
        <v>4271</v>
      </c>
      <c r="F27" s="13" t="s">
        <v>4251</v>
      </c>
      <c r="G27" s="4"/>
      <c r="H27" s="4"/>
      <c r="I27" s="5"/>
      <c r="J27" s="14" t="str">
        <f t="shared" si="0"/>
        <v/>
      </c>
      <c r="K27" s="15"/>
      <c r="L27" s="10" t="s">
        <v>25</v>
      </c>
      <c r="M27" s="10"/>
      <c r="N27" s="14" t="str">
        <f t="shared" si="1"/>
        <v/>
      </c>
      <c r="O27" s="10" t="s">
        <v>36</v>
      </c>
      <c r="P27" s="16"/>
    </row>
    <row r="28" spans="2:16" ht="130.5" customHeight="1" x14ac:dyDescent="0.25">
      <c r="B28" s="10" t="s">
        <v>20</v>
      </c>
      <c r="C28" s="10" t="s">
        <v>67</v>
      </c>
      <c r="D28" s="11" t="s">
        <v>4249</v>
      </c>
      <c r="E28" s="12" t="s">
        <v>4272</v>
      </c>
      <c r="F28" s="13" t="s">
        <v>4251</v>
      </c>
      <c r="G28" s="4"/>
      <c r="H28" s="4"/>
      <c r="I28" s="5"/>
      <c r="J28" s="14" t="str">
        <f t="shared" si="0"/>
        <v/>
      </c>
      <c r="K28" s="15"/>
      <c r="L28" s="10" t="s">
        <v>25</v>
      </c>
      <c r="M28" s="10"/>
      <c r="N28" s="14" t="str">
        <f t="shared" si="1"/>
        <v/>
      </c>
      <c r="O28" s="10" t="s">
        <v>36</v>
      </c>
      <c r="P28" s="16"/>
    </row>
    <row r="29" spans="2:16" ht="130.5" customHeight="1" x14ac:dyDescent="0.25">
      <c r="B29" s="10" t="s">
        <v>20</v>
      </c>
      <c r="C29" s="10" t="s">
        <v>69</v>
      </c>
      <c r="D29" s="11" t="s">
        <v>4249</v>
      </c>
      <c r="E29" s="12" t="s">
        <v>4273</v>
      </c>
      <c r="F29" s="13" t="s">
        <v>4251</v>
      </c>
      <c r="G29" s="4"/>
      <c r="H29" s="4"/>
      <c r="I29" s="5"/>
      <c r="J29" s="14" t="str">
        <f t="shared" si="0"/>
        <v/>
      </c>
      <c r="K29" s="15"/>
      <c r="L29" s="10" t="s">
        <v>25</v>
      </c>
      <c r="M29" s="10"/>
      <c r="N29" s="14" t="str">
        <f t="shared" si="1"/>
        <v/>
      </c>
      <c r="O29" s="10" t="s">
        <v>36</v>
      </c>
      <c r="P29" s="16"/>
    </row>
    <row r="30" spans="2:16" ht="130.5" customHeight="1" x14ac:dyDescent="0.25">
      <c r="B30" s="10" t="s">
        <v>20</v>
      </c>
      <c r="C30" s="10" t="s">
        <v>71</v>
      </c>
      <c r="D30" s="11" t="s">
        <v>4249</v>
      </c>
      <c r="E30" s="12" t="s">
        <v>4274</v>
      </c>
      <c r="F30" s="13" t="s">
        <v>4251</v>
      </c>
      <c r="G30" s="4"/>
      <c r="H30" s="4"/>
      <c r="I30" s="5"/>
      <c r="J30" s="14" t="str">
        <f t="shared" si="0"/>
        <v/>
      </c>
      <c r="K30" s="15"/>
      <c r="L30" s="10" t="s">
        <v>25</v>
      </c>
      <c r="M30" s="10"/>
      <c r="N30" s="14" t="str">
        <f t="shared" si="1"/>
        <v/>
      </c>
      <c r="O30" s="10" t="s">
        <v>36</v>
      </c>
      <c r="P30" s="16"/>
    </row>
    <row r="31" spans="2:16" ht="130.5" customHeight="1" x14ac:dyDescent="0.25">
      <c r="B31" s="10" t="s">
        <v>20</v>
      </c>
      <c r="C31" s="10" t="s">
        <v>73</v>
      </c>
      <c r="D31" s="11" t="s">
        <v>4249</v>
      </c>
      <c r="E31" s="12" t="s">
        <v>4275</v>
      </c>
      <c r="F31" s="13" t="s">
        <v>4251</v>
      </c>
      <c r="G31" s="4"/>
      <c r="H31" s="4"/>
      <c r="I31" s="5"/>
      <c r="J31" s="14" t="str">
        <f t="shared" si="0"/>
        <v/>
      </c>
      <c r="K31" s="15"/>
      <c r="L31" s="10" t="s">
        <v>25</v>
      </c>
      <c r="M31" s="10"/>
      <c r="N31" s="14" t="str">
        <f t="shared" si="1"/>
        <v/>
      </c>
      <c r="O31" s="10" t="s">
        <v>36</v>
      </c>
      <c r="P31" s="16"/>
    </row>
    <row r="32" spans="2:16" ht="130.5" customHeight="1" x14ac:dyDescent="0.25">
      <c r="B32" s="10" t="s">
        <v>20</v>
      </c>
      <c r="C32" s="10" t="s">
        <v>75</v>
      </c>
      <c r="D32" s="11" t="s">
        <v>4249</v>
      </c>
      <c r="E32" s="12" t="s">
        <v>4276</v>
      </c>
      <c r="F32" s="13" t="s">
        <v>4251</v>
      </c>
      <c r="G32" s="4"/>
      <c r="H32" s="4"/>
      <c r="I32" s="5"/>
      <c r="J32" s="14" t="str">
        <f t="shared" si="0"/>
        <v/>
      </c>
      <c r="K32" s="15"/>
      <c r="L32" s="10" t="s">
        <v>25</v>
      </c>
      <c r="M32" s="10"/>
      <c r="N32" s="14" t="str">
        <f t="shared" si="1"/>
        <v/>
      </c>
      <c r="O32" s="10" t="s">
        <v>36</v>
      </c>
      <c r="P32" s="16"/>
    </row>
    <row r="33" spans="2:16" ht="130.5" customHeight="1" x14ac:dyDescent="0.25">
      <c r="B33" s="10" t="s">
        <v>20</v>
      </c>
      <c r="C33" s="10" t="s">
        <v>77</v>
      </c>
      <c r="D33" s="11" t="s">
        <v>4249</v>
      </c>
      <c r="E33" s="12" t="s">
        <v>4277</v>
      </c>
      <c r="F33" s="13" t="s">
        <v>4251</v>
      </c>
      <c r="G33" s="4"/>
      <c r="H33" s="4"/>
      <c r="I33" s="5"/>
      <c r="J33" s="14" t="str">
        <f t="shared" si="0"/>
        <v/>
      </c>
      <c r="K33" s="15"/>
      <c r="L33" s="10" t="s">
        <v>25</v>
      </c>
      <c r="M33" s="10"/>
      <c r="N33" s="14" t="str">
        <f t="shared" si="1"/>
        <v/>
      </c>
      <c r="O33" s="10" t="s">
        <v>36</v>
      </c>
      <c r="P33" s="16"/>
    </row>
    <row r="34" spans="2:16" ht="130.5" customHeight="1" x14ac:dyDescent="0.25">
      <c r="B34" s="10" t="s">
        <v>20</v>
      </c>
      <c r="C34" s="10" t="s">
        <v>79</v>
      </c>
      <c r="D34" s="11" t="s">
        <v>4249</v>
      </c>
      <c r="E34" s="12" t="s">
        <v>4278</v>
      </c>
      <c r="F34" s="13" t="s">
        <v>4251</v>
      </c>
      <c r="G34" s="4"/>
      <c r="H34" s="4"/>
      <c r="I34" s="5"/>
      <c r="J34" s="14" t="str">
        <f t="shared" si="0"/>
        <v/>
      </c>
      <c r="K34" s="15"/>
      <c r="L34" s="10" t="s">
        <v>25</v>
      </c>
      <c r="M34" s="10"/>
      <c r="N34" s="14" t="str">
        <f t="shared" si="1"/>
        <v/>
      </c>
      <c r="O34" s="10" t="s">
        <v>36</v>
      </c>
      <c r="P34" s="16"/>
    </row>
    <row r="35" spans="2:16" ht="130.5" customHeight="1" x14ac:dyDescent="0.25">
      <c r="B35" s="10" t="s">
        <v>20</v>
      </c>
      <c r="C35" s="10" t="s">
        <v>81</v>
      </c>
      <c r="D35" s="11" t="s">
        <v>4249</v>
      </c>
      <c r="E35" s="12" t="s">
        <v>4279</v>
      </c>
      <c r="F35" s="13" t="s">
        <v>4251</v>
      </c>
      <c r="G35" s="4"/>
      <c r="H35" s="4"/>
      <c r="I35" s="5"/>
      <c r="J35" s="14" t="str">
        <f t="shared" si="0"/>
        <v/>
      </c>
      <c r="K35" s="15"/>
      <c r="L35" s="10" t="s">
        <v>25</v>
      </c>
      <c r="M35" s="10"/>
      <c r="N35" s="14" t="str">
        <f t="shared" si="1"/>
        <v/>
      </c>
      <c r="O35" s="10" t="s">
        <v>36</v>
      </c>
      <c r="P35" s="16"/>
    </row>
    <row r="36" spans="2:16" ht="130.5" customHeight="1" x14ac:dyDescent="0.25">
      <c r="B36" s="10" t="s">
        <v>20</v>
      </c>
      <c r="C36" s="10" t="s">
        <v>83</v>
      </c>
      <c r="D36" s="11" t="s">
        <v>4249</v>
      </c>
      <c r="E36" s="12" t="s">
        <v>4280</v>
      </c>
      <c r="F36" s="13" t="s">
        <v>4251</v>
      </c>
      <c r="G36" s="4"/>
      <c r="H36" s="4"/>
      <c r="I36" s="5"/>
      <c r="J36" s="14" t="str">
        <f t="shared" si="0"/>
        <v/>
      </c>
      <c r="K36" s="15"/>
      <c r="L36" s="10" t="s">
        <v>25</v>
      </c>
      <c r="M36" s="10"/>
      <c r="N36" s="14" t="str">
        <f t="shared" si="1"/>
        <v/>
      </c>
      <c r="O36" s="10" t="s">
        <v>36</v>
      </c>
      <c r="P36" s="16"/>
    </row>
    <row r="37" spans="2:16" ht="130.5" customHeight="1" x14ac:dyDescent="0.25">
      <c r="B37" s="10" t="s">
        <v>20</v>
      </c>
      <c r="C37" s="10" t="s">
        <v>85</v>
      </c>
      <c r="D37" s="11" t="s">
        <v>4249</v>
      </c>
      <c r="E37" s="12" t="s">
        <v>4281</v>
      </c>
      <c r="F37" s="13" t="s">
        <v>4251</v>
      </c>
      <c r="G37" s="4"/>
      <c r="H37" s="4"/>
      <c r="I37" s="5"/>
      <c r="J37" s="14" t="str">
        <f t="shared" si="0"/>
        <v/>
      </c>
      <c r="K37" s="15"/>
      <c r="L37" s="10" t="s">
        <v>25</v>
      </c>
      <c r="M37" s="10"/>
      <c r="N37" s="14" t="str">
        <f t="shared" si="1"/>
        <v/>
      </c>
      <c r="O37" s="10" t="s">
        <v>36</v>
      </c>
      <c r="P37" s="16"/>
    </row>
    <row r="38" spans="2:16" ht="130.5" customHeight="1" x14ac:dyDescent="0.25">
      <c r="B38" s="10" t="s">
        <v>20</v>
      </c>
      <c r="C38" s="10" t="s">
        <v>87</v>
      </c>
      <c r="D38" s="11" t="s">
        <v>4249</v>
      </c>
      <c r="E38" s="12" t="s">
        <v>4282</v>
      </c>
      <c r="F38" s="13" t="s">
        <v>4251</v>
      </c>
      <c r="G38" s="4"/>
      <c r="H38" s="4"/>
      <c r="I38" s="5"/>
      <c r="J38" s="14" t="str">
        <f t="shared" si="0"/>
        <v/>
      </c>
      <c r="K38" s="15"/>
      <c r="L38" s="10" t="s">
        <v>25</v>
      </c>
      <c r="M38" s="10"/>
      <c r="N38" s="14" t="str">
        <f t="shared" si="1"/>
        <v/>
      </c>
      <c r="O38" s="10" t="s">
        <v>36</v>
      </c>
      <c r="P38" s="16"/>
    </row>
    <row r="39" spans="2:16" ht="130.5" customHeight="1" x14ac:dyDescent="0.25">
      <c r="B39" s="10" t="s">
        <v>20</v>
      </c>
      <c r="C39" s="10" t="s">
        <v>89</v>
      </c>
      <c r="D39" s="11" t="s">
        <v>4249</v>
      </c>
      <c r="E39" s="12" t="s">
        <v>4283</v>
      </c>
      <c r="F39" s="13" t="s">
        <v>4251</v>
      </c>
      <c r="G39" s="4"/>
      <c r="H39" s="4"/>
      <c r="I39" s="5"/>
      <c r="J39" s="14" t="str">
        <f t="shared" ref="J39:J70" si="2">IF(G39&lt;&gt;"Sim","",IF(H39="Atende",5,IF(H39="Atende parcialmente",2,IF(H39="Não atende",0,""))))</f>
        <v/>
      </c>
      <c r="K39" s="15"/>
      <c r="L39" s="10" t="s">
        <v>25</v>
      </c>
      <c r="M39" s="10"/>
      <c r="N39" s="14" t="str">
        <f t="shared" ref="N39:N70" si="3">IF(L39&lt;&gt;"Sim","",IF(M39="Atende",5,IF(M39="Atende parcialmente",2,IF(M39="Não atende",0,""))))</f>
        <v/>
      </c>
      <c r="O39" s="10" t="s">
        <v>36</v>
      </c>
      <c r="P39" s="16"/>
    </row>
    <row r="40" spans="2:16" ht="130.5" customHeight="1" x14ac:dyDescent="0.25">
      <c r="B40" s="10" t="s">
        <v>20</v>
      </c>
      <c r="C40" s="10" t="s">
        <v>91</v>
      </c>
      <c r="D40" s="11" t="s">
        <v>4249</v>
      </c>
      <c r="E40" s="12" t="s">
        <v>4284</v>
      </c>
      <c r="F40" s="13" t="s">
        <v>4251</v>
      </c>
      <c r="G40" s="4"/>
      <c r="H40" s="4"/>
      <c r="I40" s="5"/>
      <c r="J40" s="14" t="str">
        <f t="shared" si="2"/>
        <v/>
      </c>
      <c r="K40" s="15"/>
      <c r="L40" s="10" t="s">
        <v>25</v>
      </c>
      <c r="M40" s="10"/>
      <c r="N40" s="14" t="str">
        <f t="shared" si="3"/>
        <v/>
      </c>
      <c r="O40" s="10" t="s">
        <v>36</v>
      </c>
      <c r="P40" s="16"/>
    </row>
    <row r="41" spans="2:16" ht="130.5" customHeight="1" x14ac:dyDescent="0.25">
      <c r="B41" s="10" t="s">
        <v>20</v>
      </c>
      <c r="C41" s="10" t="s">
        <v>4285</v>
      </c>
      <c r="D41" s="11" t="s">
        <v>4249</v>
      </c>
      <c r="E41" s="12" t="s">
        <v>4286</v>
      </c>
      <c r="F41" s="13" t="s">
        <v>4251</v>
      </c>
      <c r="G41" s="4"/>
      <c r="H41" s="4"/>
      <c r="I41" s="5"/>
      <c r="J41" s="14" t="str">
        <f t="shared" si="2"/>
        <v/>
      </c>
      <c r="K41" s="15"/>
      <c r="L41" s="10" t="s">
        <v>25</v>
      </c>
      <c r="M41" s="10"/>
      <c r="N41" s="14" t="str">
        <f t="shared" si="3"/>
        <v/>
      </c>
      <c r="O41" s="10" t="s">
        <v>36</v>
      </c>
      <c r="P41" s="16"/>
    </row>
    <row r="42" spans="2:16" ht="130.5" customHeight="1" x14ac:dyDescent="0.25">
      <c r="B42" s="10" t="s">
        <v>20</v>
      </c>
      <c r="C42" s="10" t="s">
        <v>4287</v>
      </c>
      <c r="D42" s="11" t="s">
        <v>4249</v>
      </c>
      <c r="E42" s="12" t="s">
        <v>4288</v>
      </c>
      <c r="F42" s="13" t="s">
        <v>4251</v>
      </c>
      <c r="G42" s="4"/>
      <c r="H42" s="4"/>
      <c r="I42" s="5"/>
      <c r="J42" s="14" t="str">
        <f t="shared" si="2"/>
        <v/>
      </c>
      <c r="K42" s="15"/>
      <c r="L42" s="10" t="s">
        <v>25</v>
      </c>
      <c r="M42" s="10"/>
      <c r="N42" s="14" t="str">
        <f t="shared" si="3"/>
        <v/>
      </c>
      <c r="O42" s="10" t="s">
        <v>36</v>
      </c>
      <c r="P42" s="16"/>
    </row>
    <row r="43" spans="2:16" ht="130.5" customHeight="1" x14ac:dyDescent="0.25">
      <c r="B43" s="10" t="s">
        <v>20</v>
      </c>
      <c r="C43" s="10" t="s">
        <v>4289</v>
      </c>
      <c r="D43" s="11" t="s">
        <v>4249</v>
      </c>
      <c r="E43" s="12" t="s">
        <v>4290</v>
      </c>
      <c r="F43" s="13" t="s">
        <v>4251</v>
      </c>
      <c r="G43" s="4"/>
      <c r="H43" s="4"/>
      <c r="I43" s="5"/>
      <c r="J43" s="14" t="str">
        <f t="shared" si="2"/>
        <v/>
      </c>
      <c r="K43" s="15"/>
      <c r="L43" s="10" t="s">
        <v>25</v>
      </c>
      <c r="M43" s="10"/>
      <c r="N43" s="14" t="str">
        <f t="shared" si="3"/>
        <v/>
      </c>
      <c r="O43" s="10" t="s">
        <v>36</v>
      </c>
      <c r="P43" s="16"/>
    </row>
    <row r="44" spans="2:16" ht="130.5" customHeight="1" x14ac:dyDescent="0.25">
      <c r="B44" s="17" t="s">
        <v>93</v>
      </c>
      <c r="C44" s="17" t="s">
        <v>94</v>
      </c>
      <c r="D44" s="18" t="s">
        <v>4291</v>
      </c>
      <c r="E44" s="19" t="s">
        <v>4292</v>
      </c>
      <c r="F44" s="20" t="s">
        <v>4251</v>
      </c>
      <c r="G44" s="4"/>
      <c r="H44" s="4"/>
      <c r="I44" s="5"/>
      <c r="J44" s="14" t="str">
        <f t="shared" si="2"/>
        <v/>
      </c>
      <c r="K44" s="15"/>
      <c r="L44" s="10" t="s">
        <v>25</v>
      </c>
      <c r="M44" s="10"/>
      <c r="N44" s="14" t="str">
        <f t="shared" si="3"/>
        <v/>
      </c>
      <c r="O44" s="10" t="s">
        <v>25</v>
      </c>
      <c r="P44" s="16"/>
    </row>
    <row r="45" spans="2:16" ht="130.5" customHeight="1" x14ac:dyDescent="0.25">
      <c r="B45" s="17" t="s">
        <v>93</v>
      </c>
      <c r="C45" s="17" t="s">
        <v>98</v>
      </c>
      <c r="D45" s="18" t="s">
        <v>4291</v>
      </c>
      <c r="E45" s="19" t="s">
        <v>4293</v>
      </c>
      <c r="F45" s="20" t="s">
        <v>4251</v>
      </c>
      <c r="G45" s="4"/>
      <c r="H45" s="4"/>
      <c r="I45" s="5"/>
      <c r="J45" s="14" t="str">
        <f t="shared" si="2"/>
        <v/>
      </c>
      <c r="K45" s="15"/>
      <c r="L45" s="10" t="s">
        <v>25</v>
      </c>
      <c r="M45" s="10"/>
      <c r="N45" s="14" t="str">
        <f t="shared" si="3"/>
        <v/>
      </c>
      <c r="O45" s="10" t="s">
        <v>25</v>
      </c>
      <c r="P45" s="16"/>
    </row>
    <row r="46" spans="2:16" ht="130.5" customHeight="1" x14ac:dyDescent="0.25">
      <c r="B46" s="17" t="s">
        <v>93</v>
      </c>
      <c r="C46" s="17" t="s">
        <v>100</v>
      </c>
      <c r="D46" s="18" t="s">
        <v>4291</v>
      </c>
      <c r="E46" s="19" t="s">
        <v>4294</v>
      </c>
      <c r="F46" s="20" t="s">
        <v>4251</v>
      </c>
      <c r="G46" s="4"/>
      <c r="H46" s="4"/>
      <c r="I46" s="5"/>
      <c r="J46" s="14" t="str">
        <f t="shared" si="2"/>
        <v/>
      </c>
      <c r="K46" s="15"/>
      <c r="L46" s="10" t="s">
        <v>25</v>
      </c>
      <c r="M46" s="10"/>
      <c r="N46" s="14" t="str">
        <f t="shared" si="3"/>
        <v/>
      </c>
      <c r="O46" s="10" t="s">
        <v>25</v>
      </c>
      <c r="P46" s="16"/>
    </row>
    <row r="47" spans="2:16" ht="130.5" customHeight="1" x14ac:dyDescent="0.25">
      <c r="B47" s="17" t="s">
        <v>93</v>
      </c>
      <c r="C47" s="17" t="s">
        <v>102</v>
      </c>
      <c r="D47" s="18" t="s">
        <v>4291</v>
      </c>
      <c r="E47" s="19" t="s">
        <v>4295</v>
      </c>
      <c r="F47" s="20" t="s">
        <v>4251</v>
      </c>
      <c r="G47" s="4"/>
      <c r="H47" s="4"/>
      <c r="I47" s="5"/>
      <c r="J47" s="14" t="str">
        <f t="shared" si="2"/>
        <v/>
      </c>
      <c r="K47" s="15"/>
      <c r="L47" s="10" t="s">
        <v>25</v>
      </c>
      <c r="M47" s="10"/>
      <c r="N47" s="14" t="str">
        <f t="shared" si="3"/>
        <v/>
      </c>
      <c r="O47" s="10" t="s">
        <v>25</v>
      </c>
      <c r="P47" s="16"/>
    </row>
    <row r="48" spans="2:16" ht="130.5" customHeight="1" x14ac:dyDescent="0.25">
      <c r="B48" s="17" t="s">
        <v>93</v>
      </c>
      <c r="C48" s="17" t="s">
        <v>104</v>
      </c>
      <c r="D48" s="18" t="s">
        <v>4291</v>
      </c>
      <c r="E48" s="19" t="s">
        <v>4296</v>
      </c>
      <c r="F48" s="20" t="s">
        <v>4251</v>
      </c>
      <c r="G48" s="4"/>
      <c r="H48" s="4"/>
      <c r="I48" s="5"/>
      <c r="J48" s="14" t="str">
        <f t="shared" si="2"/>
        <v/>
      </c>
      <c r="K48" s="15"/>
      <c r="L48" s="10" t="s">
        <v>25</v>
      </c>
      <c r="M48" s="10"/>
      <c r="N48" s="14" t="str">
        <f t="shared" si="3"/>
        <v/>
      </c>
      <c r="O48" s="10" t="s">
        <v>25</v>
      </c>
      <c r="P48" s="16"/>
    </row>
    <row r="49" spans="2:16" ht="130.5" customHeight="1" x14ac:dyDescent="0.25">
      <c r="B49" s="17" t="s">
        <v>93</v>
      </c>
      <c r="C49" s="17" t="s">
        <v>106</v>
      </c>
      <c r="D49" s="18" t="s">
        <v>4291</v>
      </c>
      <c r="E49" s="19" t="s">
        <v>4297</v>
      </c>
      <c r="F49" s="20" t="s">
        <v>4251</v>
      </c>
      <c r="G49" s="4"/>
      <c r="H49" s="4"/>
      <c r="I49" s="5"/>
      <c r="J49" s="14" t="str">
        <f t="shared" si="2"/>
        <v/>
      </c>
      <c r="K49" s="15"/>
      <c r="L49" s="10" t="s">
        <v>25</v>
      </c>
      <c r="M49" s="10"/>
      <c r="N49" s="14" t="str">
        <f t="shared" si="3"/>
        <v/>
      </c>
      <c r="O49" s="10" t="s">
        <v>25</v>
      </c>
      <c r="P49" s="16"/>
    </row>
    <row r="50" spans="2:16" ht="130.5" customHeight="1" x14ac:dyDescent="0.25">
      <c r="B50" s="17" t="s">
        <v>93</v>
      </c>
      <c r="C50" s="17" t="s">
        <v>108</v>
      </c>
      <c r="D50" s="18" t="s">
        <v>4291</v>
      </c>
      <c r="E50" s="19" t="s">
        <v>4298</v>
      </c>
      <c r="F50" s="20" t="s">
        <v>4251</v>
      </c>
      <c r="G50" s="4"/>
      <c r="H50" s="4"/>
      <c r="I50" s="5"/>
      <c r="J50" s="14" t="str">
        <f t="shared" si="2"/>
        <v/>
      </c>
      <c r="K50" s="15"/>
      <c r="L50" s="10" t="s">
        <v>25</v>
      </c>
      <c r="M50" s="10"/>
      <c r="N50" s="14" t="str">
        <f t="shared" si="3"/>
        <v/>
      </c>
      <c r="O50" s="10" t="s">
        <v>25</v>
      </c>
      <c r="P50" s="16"/>
    </row>
    <row r="51" spans="2:16" ht="130.5" customHeight="1" x14ac:dyDescent="0.25">
      <c r="B51" s="17" t="s">
        <v>93</v>
      </c>
      <c r="C51" s="17" t="s">
        <v>110</v>
      </c>
      <c r="D51" s="18" t="s">
        <v>4291</v>
      </c>
      <c r="E51" s="19" t="s">
        <v>4299</v>
      </c>
      <c r="F51" s="20" t="s">
        <v>4251</v>
      </c>
      <c r="G51" s="4"/>
      <c r="H51" s="4"/>
      <c r="I51" s="5"/>
      <c r="J51" s="14" t="str">
        <f t="shared" si="2"/>
        <v/>
      </c>
      <c r="K51" s="15"/>
      <c r="L51" s="10" t="s">
        <v>25</v>
      </c>
      <c r="M51" s="10"/>
      <c r="N51" s="14" t="str">
        <f t="shared" si="3"/>
        <v/>
      </c>
      <c r="O51" s="10" t="s">
        <v>25</v>
      </c>
      <c r="P51" s="16"/>
    </row>
    <row r="52" spans="2:16" ht="130.5" customHeight="1" x14ac:dyDescent="0.25">
      <c r="B52" s="17" t="s">
        <v>93</v>
      </c>
      <c r="C52" s="17" t="s">
        <v>112</v>
      </c>
      <c r="D52" s="18" t="s">
        <v>4291</v>
      </c>
      <c r="E52" s="19" t="s">
        <v>4300</v>
      </c>
      <c r="F52" s="20" t="s">
        <v>4251</v>
      </c>
      <c r="G52" s="4"/>
      <c r="H52" s="4"/>
      <c r="I52" s="5"/>
      <c r="J52" s="14" t="str">
        <f t="shared" si="2"/>
        <v/>
      </c>
      <c r="K52" s="15"/>
      <c r="L52" s="10" t="s">
        <v>25</v>
      </c>
      <c r="M52" s="10"/>
      <c r="N52" s="14" t="str">
        <f t="shared" si="3"/>
        <v/>
      </c>
      <c r="O52" s="10" t="s">
        <v>25</v>
      </c>
      <c r="P52" s="16"/>
    </row>
    <row r="53" spans="2:16" ht="130.5" customHeight="1" x14ac:dyDescent="0.25">
      <c r="B53" s="17" t="s">
        <v>93</v>
      </c>
      <c r="C53" s="17" t="s">
        <v>114</v>
      </c>
      <c r="D53" s="18" t="s">
        <v>4291</v>
      </c>
      <c r="E53" s="19" t="s">
        <v>4301</v>
      </c>
      <c r="F53" s="20" t="s">
        <v>4251</v>
      </c>
      <c r="G53" s="4"/>
      <c r="H53" s="4"/>
      <c r="I53" s="5"/>
      <c r="J53" s="14" t="str">
        <f t="shared" si="2"/>
        <v/>
      </c>
      <c r="K53" s="15"/>
      <c r="L53" s="10" t="s">
        <v>25</v>
      </c>
      <c r="M53" s="10"/>
      <c r="N53" s="14" t="str">
        <f t="shared" si="3"/>
        <v/>
      </c>
      <c r="O53" s="10" t="s">
        <v>25</v>
      </c>
      <c r="P53" s="16"/>
    </row>
    <row r="54" spans="2:16" ht="130.5" customHeight="1" x14ac:dyDescent="0.25">
      <c r="B54" s="17" t="s">
        <v>93</v>
      </c>
      <c r="C54" s="17" t="s">
        <v>116</v>
      </c>
      <c r="D54" s="18" t="s">
        <v>4291</v>
      </c>
      <c r="E54" s="19" t="s">
        <v>4302</v>
      </c>
      <c r="F54" s="20" t="s">
        <v>4251</v>
      </c>
      <c r="G54" s="4"/>
      <c r="H54" s="4"/>
      <c r="I54" s="5"/>
      <c r="J54" s="14" t="str">
        <f t="shared" si="2"/>
        <v/>
      </c>
      <c r="K54" s="15"/>
      <c r="L54" s="10" t="s">
        <v>25</v>
      </c>
      <c r="M54" s="10"/>
      <c r="N54" s="14" t="str">
        <f t="shared" si="3"/>
        <v/>
      </c>
      <c r="O54" s="10" t="s">
        <v>25</v>
      </c>
      <c r="P54" s="16"/>
    </row>
    <row r="55" spans="2:16" ht="130.5" customHeight="1" x14ac:dyDescent="0.25">
      <c r="B55" s="17" t="s">
        <v>93</v>
      </c>
      <c r="C55" s="17" t="s">
        <v>118</v>
      </c>
      <c r="D55" s="18" t="s">
        <v>4291</v>
      </c>
      <c r="E55" s="19" t="s">
        <v>4303</v>
      </c>
      <c r="F55" s="20" t="s">
        <v>4251</v>
      </c>
      <c r="G55" s="4"/>
      <c r="H55" s="4"/>
      <c r="I55" s="5"/>
      <c r="J55" s="14" t="str">
        <f t="shared" si="2"/>
        <v/>
      </c>
      <c r="K55" s="15"/>
      <c r="L55" s="10" t="s">
        <v>25</v>
      </c>
      <c r="M55" s="10"/>
      <c r="N55" s="14" t="str">
        <f t="shared" si="3"/>
        <v/>
      </c>
      <c r="O55" s="10" t="s">
        <v>25</v>
      </c>
      <c r="P55" s="16"/>
    </row>
    <row r="56" spans="2:16" ht="130.5" customHeight="1" x14ac:dyDescent="0.25">
      <c r="B56" s="17" t="s">
        <v>93</v>
      </c>
      <c r="C56" s="17" t="s">
        <v>120</v>
      </c>
      <c r="D56" s="18" t="s">
        <v>4291</v>
      </c>
      <c r="E56" s="19" t="s">
        <v>4304</v>
      </c>
      <c r="F56" s="20" t="s">
        <v>4251</v>
      </c>
      <c r="G56" s="4"/>
      <c r="H56" s="4"/>
      <c r="I56" s="5"/>
      <c r="J56" s="14" t="str">
        <f t="shared" si="2"/>
        <v/>
      </c>
      <c r="K56" s="15"/>
      <c r="L56" s="10" t="s">
        <v>25</v>
      </c>
      <c r="M56" s="10"/>
      <c r="N56" s="14" t="str">
        <f t="shared" si="3"/>
        <v/>
      </c>
      <c r="O56" s="10" t="s">
        <v>25</v>
      </c>
      <c r="P56" s="16"/>
    </row>
    <row r="57" spans="2:16" ht="130.5" customHeight="1" x14ac:dyDescent="0.25">
      <c r="B57" s="17" t="s">
        <v>93</v>
      </c>
      <c r="C57" s="17" t="s">
        <v>122</v>
      </c>
      <c r="D57" s="18" t="s">
        <v>4291</v>
      </c>
      <c r="E57" s="19" t="s">
        <v>4305</v>
      </c>
      <c r="F57" s="20" t="s">
        <v>4251</v>
      </c>
      <c r="G57" s="4"/>
      <c r="H57" s="4"/>
      <c r="I57" s="5"/>
      <c r="J57" s="14" t="str">
        <f t="shared" si="2"/>
        <v/>
      </c>
      <c r="K57" s="15"/>
      <c r="L57" s="10" t="s">
        <v>25</v>
      </c>
      <c r="M57" s="10"/>
      <c r="N57" s="14" t="str">
        <f t="shared" si="3"/>
        <v/>
      </c>
      <c r="O57" s="10" t="s">
        <v>25</v>
      </c>
      <c r="P57" s="16"/>
    </row>
    <row r="58" spans="2:16" ht="130.5" customHeight="1" x14ac:dyDescent="0.25">
      <c r="B58" s="17" t="s">
        <v>93</v>
      </c>
      <c r="C58" s="17" t="s">
        <v>124</v>
      </c>
      <c r="D58" s="18" t="s">
        <v>4291</v>
      </c>
      <c r="E58" s="19" t="s">
        <v>4306</v>
      </c>
      <c r="F58" s="20" t="s">
        <v>4251</v>
      </c>
      <c r="G58" s="4"/>
      <c r="H58" s="4"/>
      <c r="I58" s="5"/>
      <c r="J58" s="14" t="str">
        <f t="shared" si="2"/>
        <v/>
      </c>
      <c r="K58" s="15"/>
      <c r="L58" s="10" t="s">
        <v>25</v>
      </c>
      <c r="M58" s="10"/>
      <c r="N58" s="14" t="str">
        <f t="shared" si="3"/>
        <v/>
      </c>
      <c r="O58" s="10" t="s">
        <v>25</v>
      </c>
      <c r="P58" s="16"/>
    </row>
    <row r="59" spans="2:16" ht="130.5" customHeight="1" x14ac:dyDescent="0.25">
      <c r="B59" s="10">
        <v>3</v>
      </c>
      <c r="C59" s="10" t="s">
        <v>329</v>
      </c>
      <c r="D59" s="11" t="s">
        <v>4307</v>
      </c>
      <c r="E59" s="12" t="s">
        <v>4308</v>
      </c>
      <c r="F59" s="13" t="s">
        <v>4251</v>
      </c>
      <c r="G59" s="4"/>
      <c r="H59" s="4"/>
      <c r="I59" s="5"/>
      <c r="J59" s="14" t="str">
        <f t="shared" si="2"/>
        <v/>
      </c>
      <c r="K59" s="15"/>
      <c r="L59" s="10" t="s">
        <v>25</v>
      </c>
      <c r="M59" s="10"/>
      <c r="N59" s="14" t="str">
        <f t="shared" si="3"/>
        <v/>
      </c>
      <c r="O59" s="10" t="s">
        <v>36</v>
      </c>
      <c r="P59" s="16"/>
    </row>
    <row r="60" spans="2:16" ht="130.5" customHeight="1" x14ac:dyDescent="0.25">
      <c r="B60" s="10">
        <v>3</v>
      </c>
      <c r="C60" s="10" t="s">
        <v>333</v>
      </c>
      <c r="D60" s="11" t="s">
        <v>4307</v>
      </c>
      <c r="E60" s="12" t="s">
        <v>4309</v>
      </c>
      <c r="F60" s="13" t="s">
        <v>4251</v>
      </c>
      <c r="G60" s="4"/>
      <c r="H60" s="4"/>
      <c r="I60" s="5"/>
      <c r="J60" s="14" t="str">
        <f t="shared" si="2"/>
        <v/>
      </c>
      <c r="K60" s="15"/>
      <c r="L60" s="10" t="s">
        <v>25</v>
      </c>
      <c r="M60" s="10"/>
      <c r="N60" s="14" t="str">
        <f t="shared" si="3"/>
        <v/>
      </c>
      <c r="O60" s="10" t="s">
        <v>36</v>
      </c>
      <c r="P60" s="16"/>
    </row>
    <row r="61" spans="2:16" ht="130.5" customHeight="1" x14ac:dyDescent="0.25">
      <c r="B61" s="10">
        <v>3</v>
      </c>
      <c r="C61" s="10" t="s">
        <v>335</v>
      </c>
      <c r="D61" s="11" t="s">
        <v>4307</v>
      </c>
      <c r="E61" s="12" t="s">
        <v>4310</v>
      </c>
      <c r="F61" s="13" t="s">
        <v>4251</v>
      </c>
      <c r="G61" s="4"/>
      <c r="H61" s="4"/>
      <c r="I61" s="5"/>
      <c r="J61" s="14" t="str">
        <f t="shared" si="2"/>
        <v/>
      </c>
      <c r="K61" s="15"/>
      <c r="L61" s="10" t="s">
        <v>25</v>
      </c>
      <c r="M61" s="10"/>
      <c r="N61" s="14" t="str">
        <f t="shared" si="3"/>
        <v/>
      </c>
      <c r="O61" s="10" t="s">
        <v>36</v>
      </c>
      <c r="P61" s="16"/>
    </row>
    <row r="62" spans="2:16" ht="130.5" customHeight="1" x14ac:dyDescent="0.25">
      <c r="B62" s="10">
        <v>3</v>
      </c>
      <c r="C62" s="10" t="s">
        <v>337</v>
      </c>
      <c r="D62" s="11" t="s">
        <v>4307</v>
      </c>
      <c r="E62" s="12" t="s">
        <v>4311</v>
      </c>
      <c r="F62" s="13" t="s">
        <v>4251</v>
      </c>
      <c r="G62" s="4"/>
      <c r="H62" s="4"/>
      <c r="I62" s="5"/>
      <c r="J62" s="14" t="str">
        <f t="shared" si="2"/>
        <v/>
      </c>
      <c r="K62" s="15"/>
      <c r="L62" s="10" t="s">
        <v>25</v>
      </c>
      <c r="M62" s="10"/>
      <c r="N62" s="14" t="str">
        <f t="shared" si="3"/>
        <v/>
      </c>
      <c r="O62" s="10" t="s">
        <v>36</v>
      </c>
      <c r="P62" s="16"/>
    </row>
    <row r="63" spans="2:16" ht="130.5" customHeight="1" x14ac:dyDescent="0.25">
      <c r="B63" s="10">
        <v>3</v>
      </c>
      <c r="C63" s="10" t="s">
        <v>339</v>
      </c>
      <c r="D63" s="11" t="s">
        <v>4307</v>
      </c>
      <c r="E63" s="12" t="s">
        <v>4312</v>
      </c>
      <c r="F63" s="13" t="s">
        <v>4251</v>
      </c>
      <c r="G63" s="4"/>
      <c r="H63" s="4"/>
      <c r="I63" s="5"/>
      <c r="J63" s="14" t="str">
        <f t="shared" si="2"/>
        <v/>
      </c>
      <c r="K63" s="15"/>
      <c r="L63" s="10" t="s">
        <v>25</v>
      </c>
      <c r="M63" s="10"/>
      <c r="N63" s="14" t="str">
        <f t="shared" si="3"/>
        <v/>
      </c>
      <c r="O63" s="10" t="s">
        <v>25</v>
      </c>
      <c r="P63" s="16"/>
    </row>
    <row r="64" spans="2:16" ht="130.5" customHeight="1" x14ac:dyDescent="0.25">
      <c r="B64" s="10">
        <v>3</v>
      </c>
      <c r="C64" s="10" t="s">
        <v>341</v>
      </c>
      <c r="D64" s="11" t="s">
        <v>4307</v>
      </c>
      <c r="E64" s="12" t="s">
        <v>4313</v>
      </c>
      <c r="F64" s="13" t="s">
        <v>4251</v>
      </c>
      <c r="G64" s="4"/>
      <c r="H64" s="4"/>
      <c r="I64" s="5"/>
      <c r="J64" s="14" t="str">
        <f t="shared" si="2"/>
        <v/>
      </c>
      <c r="K64" s="15"/>
      <c r="L64" s="10" t="s">
        <v>25</v>
      </c>
      <c r="M64" s="10"/>
      <c r="N64" s="14" t="str">
        <f t="shared" si="3"/>
        <v/>
      </c>
      <c r="O64" s="10" t="s">
        <v>25</v>
      </c>
      <c r="P64" s="16"/>
    </row>
    <row r="65" spans="2:16" ht="130.5" customHeight="1" x14ac:dyDescent="0.25">
      <c r="B65" s="10">
        <v>3</v>
      </c>
      <c r="C65" s="10" t="s">
        <v>343</v>
      </c>
      <c r="D65" s="11" t="s">
        <v>4307</v>
      </c>
      <c r="E65" s="12" t="s">
        <v>4314</v>
      </c>
      <c r="F65" s="13" t="s">
        <v>4251</v>
      </c>
      <c r="G65" s="4"/>
      <c r="H65" s="4"/>
      <c r="I65" s="5"/>
      <c r="J65" s="14" t="str">
        <f t="shared" si="2"/>
        <v/>
      </c>
      <c r="K65" s="15"/>
      <c r="L65" s="10" t="s">
        <v>25</v>
      </c>
      <c r="M65" s="10"/>
      <c r="N65" s="14" t="str">
        <f t="shared" si="3"/>
        <v/>
      </c>
      <c r="O65" s="10" t="s">
        <v>36</v>
      </c>
      <c r="P65" s="16"/>
    </row>
    <row r="66" spans="2:16" ht="130.5" customHeight="1" x14ac:dyDescent="0.25">
      <c r="B66" s="10">
        <v>3</v>
      </c>
      <c r="C66" s="10" t="s">
        <v>345</v>
      </c>
      <c r="D66" s="11" t="s">
        <v>4307</v>
      </c>
      <c r="E66" s="12" t="s">
        <v>4315</v>
      </c>
      <c r="F66" s="13" t="s">
        <v>4251</v>
      </c>
      <c r="G66" s="4"/>
      <c r="H66" s="4"/>
      <c r="I66" s="5"/>
      <c r="J66" s="14" t="str">
        <f t="shared" si="2"/>
        <v/>
      </c>
      <c r="K66" s="15"/>
      <c r="L66" s="10" t="s">
        <v>25</v>
      </c>
      <c r="M66" s="10"/>
      <c r="N66" s="14" t="str">
        <f t="shared" si="3"/>
        <v/>
      </c>
      <c r="O66" s="10" t="s">
        <v>36</v>
      </c>
      <c r="P66" s="16"/>
    </row>
    <row r="67" spans="2:16" ht="130.5" customHeight="1" x14ac:dyDescent="0.25">
      <c r="B67" s="10">
        <v>3</v>
      </c>
      <c r="C67" s="10" t="s">
        <v>347</v>
      </c>
      <c r="D67" s="11" t="s">
        <v>4307</v>
      </c>
      <c r="E67" s="12" t="s">
        <v>4316</v>
      </c>
      <c r="F67" s="13" t="s">
        <v>4251</v>
      </c>
      <c r="G67" s="4"/>
      <c r="H67" s="4"/>
      <c r="I67" s="5"/>
      <c r="J67" s="14" t="str">
        <f t="shared" si="2"/>
        <v/>
      </c>
      <c r="K67" s="15"/>
      <c r="L67" s="10" t="s">
        <v>25</v>
      </c>
      <c r="M67" s="10"/>
      <c r="N67" s="14" t="str">
        <f t="shared" si="3"/>
        <v/>
      </c>
      <c r="O67" s="10" t="s">
        <v>36</v>
      </c>
      <c r="P67" s="16"/>
    </row>
    <row r="68" spans="2:16" ht="130.5" customHeight="1" x14ac:dyDescent="0.25">
      <c r="B68" s="10">
        <v>3</v>
      </c>
      <c r="C68" s="10" t="s">
        <v>349</v>
      </c>
      <c r="D68" s="11" t="s">
        <v>4307</v>
      </c>
      <c r="E68" s="12" t="s">
        <v>4317</v>
      </c>
      <c r="F68" s="13" t="s">
        <v>4251</v>
      </c>
      <c r="G68" s="4"/>
      <c r="H68" s="4"/>
      <c r="I68" s="5"/>
      <c r="J68" s="14" t="str">
        <f t="shared" si="2"/>
        <v/>
      </c>
      <c r="K68" s="15"/>
      <c r="L68" s="10" t="s">
        <v>25</v>
      </c>
      <c r="M68" s="10"/>
      <c r="N68" s="14" t="str">
        <f t="shared" si="3"/>
        <v/>
      </c>
      <c r="O68" s="10" t="s">
        <v>36</v>
      </c>
      <c r="P68" s="16"/>
    </row>
    <row r="69" spans="2:16" ht="130.5" customHeight="1" x14ac:dyDescent="0.25">
      <c r="B69" s="10">
        <v>3</v>
      </c>
      <c r="C69" s="10" t="s">
        <v>351</v>
      </c>
      <c r="D69" s="11" t="s">
        <v>4307</v>
      </c>
      <c r="E69" s="12" t="s">
        <v>4318</v>
      </c>
      <c r="F69" s="13" t="s">
        <v>4251</v>
      </c>
      <c r="G69" s="4"/>
      <c r="H69" s="4"/>
      <c r="I69" s="5"/>
      <c r="J69" s="14" t="str">
        <f t="shared" si="2"/>
        <v/>
      </c>
      <c r="K69" s="15"/>
      <c r="L69" s="10" t="s">
        <v>25</v>
      </c>
      <c r="M69" s="10"/>
      <c r="N69" s="14" t="str">
        <f t="shared" si="3"/>
        <v/>
      </c>
      <c r="O69" s="10" t="s">
        <v>36</v>
      </c>
      <c r="P69" s="16"/>
    </row>
    <row r="70" spans="2:16" ht="130.5" customHeight="1" x14ac:dyDescent="0.25">
      <c r="B70" s="10">
        <v>3</v>
      </c>
      <c r="C70" s="10" t="s">
        <v>353</v>
      </c>
      <c r="D70" s="11" t="s">
        <v>4307</v>
      </c>
      <c r="E70" s="12" t="s">
        <v>4319</v>
      </c>
      <c r="F70" s="13" t="s">
        <v>4251</v>
      </c>
      <c r="G70" s="4"/>
      <c r="H70" s="4"/>
      <c r="I70" s="5"/>
      <c r="J70" s="14" t="str">
        <f t="shared" si="2"/>
        <v/>
      </c>
      <c r="K70" s="15"/>
      <c r="L70" s="10" t="s">
        <v>25</v>
      </c>
      <c r="M70" s="10"/>
      <c r="N70" s="14" t="str">
        <f t="shared" si="3"/>
        <v/>
      </c>
      <c r="O70" s="10" t="s">
        <v>36</v>
      </c>
      <c r="P70" s="16"/>
    </row>
    <row r="71" spans="2:16" ht="130.5" customHeight="1" x14ac:dyDescent="0.25">
      <c r="B71" s="10">
        <v>3</v>
      </c>
      <c r="C71" s="10" t="s">
        <v>355</v>
      </c>
      <c r="D71" s="11" t="s">
        <v>4307</v>
      </c>
      <c r="E71" s="12" t="s">
        <v>4320</v>
      </c>
      <c r="F71" s="13" t="s">
        <v>4251</v>
      </c>
      <c r="G71" s="4"/>
      <c r="H71" s="4"/>
      <c r="I71" s="5"/>
      <c r="J71" s="14" t="str">
        <f t="shared" ref="J71:J102" si="4">IF(G71&lt;&gt;"Sim","",IF(H71="Atende",5,IF(H71="Atende parcialmente",2,IF(H71="Não atende",0,""))))</f>
        <v/>
      </c>
      <c r="K71" s="15"/>
      <c r="L71" s="10" t="s">
        <v>25</v>
      </c>
      <c r="M71" s="10"/>
      <c r="N71" s="14" t="str">
        <f t="shared" ref="N71:N102" si="5">IF(L71&lt;&gt;"Sim","",IF(M71="Atende",5,IF(M71="Atende parcialmente",2,IF(M71="Não atende",0,""))))</f>
        <v/>
      </c>
      <c r="O71" s="10" t="s">
        <v>36</v>
      </c>
      <c r="P71" s="16"/>
    </row>
    <row r="72" spans="2:16" ht="130.5" customHeight="1" x14ac:dyDescent="0.25">
      <c r="B72" s="10">
        <v>3</v>
      </c>
      <c r="C72" s="10" t="s">
        <v>357</v>
      </c>
      <c r="D72" s="11" t="s">
        <v>4307</v>
      </c>
      <c r="E72" s="12" t="s">
        <v>4321</v>
      </c>
      <c r="F72" s="13" t="s">
        <v>4251</v>
      </c>
      <c r="G72" s="4"/>
      <c r="H72" s="4"/>
      <c r="I72" s="5"/>
      <c r="J72" s="14" t="str">
        <f t="shared" si="4"/>
        <v/>
      </c>
      <c r="K72" s="15"/>
      <c r="L72" s="10" t="s">
        <v>25</v>
      </c>
      <c r="M72" s="10"/>
      <c r="N72" s="14" t="str">
        <f t="shared" si="5"/>
        <v/>
      </c>
      <c r="O72" s="10" t="s">
        <v>36</v>
      </c>
      <c r="P72" s="16"/>
    </row>
    <row r="73" spans="2:16" ht="130.5" customHeight="1" x14ac:dyDescent="0.25">
      <c r="B73" s="17">
        <v>4</v>
      </c>
      <c r="C73" s="17" t="s">
        <v>1527</v>
      </c>
      <c r="D73" s="18" t="s">
        <v>4322</v>
      </c>
      <c r="E73" s="19" t="s">
        <v>4323</v>
      </c>
      <c r="F73" s="20" t="s">
        <v>4251</v>
      </c>
      <c r="G73" s="4"/>
      <c r="H73" s="4"/>
      <c r="I73" s="5"/>
      <c r="J73" s="14" t="str">
        <f t="shared" si="4"/>
        <v/>
      </c>
      <c r="K73" s="15"/>
      <c r="L73" s="10" t="s">
        <v>25</v>
      </c>
      <c r="M73" s="10"/>
      <c r="N73" s="14" t="str">
        <f t="shared" si="5"/>
        <v/>
      </c>
      <c r="O73" s="10" t="s">
        <v>25</v>
      </c>
      <c r="P73" s="16"/>
    </row>
    <row r="74" spans="2:16" ht="130.5" customHeight="1" x14ac:dyDescent="0.25">
      <c r="B74" s="17">
        <v>4</v>
      </c>
      <c r="C74" s="17" t="s">
        <v>1531</v>
      </c>
      <c r="D74" s="18" t="s">
        <v>4322</v>
      </c>
      <c r="E74" s="19" t="s">
        <v>4324</v>
      </c>
      <c r="F74" s="20" t="s">
        <v>4251</v>
      </c>
      <c r="G74" s="4"/>
      <c r="H74" s="4"/>
      <c r="I74" s="5"/>
      <c r="J74" s="14" t="str">
        <f t="shared" si="4"/>
        <v/>
      </c>
      <c r="K74" s="15"/>
      <c r="L74" s="10" t="s">
        <v>25</v>
      </c>
      <c r="M74" s="10"/>
      <c r="N74" s="14" t="str">
        <f t="shared" si="5"/>
        <v/>
      </c>
      <c r="O74" s="10" t="s">
        <v>25</v>
      </c>
      <c r="P74" s="16"/>
    </row>
    <row r="75" spans="2:16" ht="130.5" customHeight="1" x14ac:dyDescent="0.25">
      <c r="B75" s="17">
        <v>4</v>
      </c>
      <c r="C75" s="17" t="s">
        <v>1533</v>
      </c>
      <c r="D75" s="18" t="s">
        <v>4322</v>
      </c>
      <c r="E75" s="19" t="s">
        <v>4325</v>
      </c>
      <c r="F75" s="20" t="s">
        <v>4251</v>
      </c>
      <c r="G75" s="4"/>
      <c r="H75" s="4"/>
      <c r="I75" s="5"/>
      <c r="J75" s="14" t="str">
        <f t="shared" si="4"/>
        <v/>
      </c>
      <c r="K75" s="15"/>
      <c r="L75" s="10" t="s">
        <v>25</v>
      </c>
      <c r="M75" s="10"/>
      <c r="N75" s="14" t="str">
        <f t="shared" si="5"/>
        <v/>
      </c>
      <c r="O75" s="10" t="s">
        <v>25</v>
      </c>
      <c r="P75" s="16"/>
    </row>
    <row r="76" spans="2:16" ht="130.5" customHeight="1" x14ac:dyDescent="0.25">
      <c r="B76" s="17">
        <v>4</v>
      </c>
      <c r="C76" s="17" t="s">
        <v>1535</v>
      </c>
      <c r="D76" s="18" t="s">
        <v>4322</v>
      </c>
      <c r="E76" s="19" t="s">
        <v>4326</v>
      </c>
      <c r="F76" s="20" t="s">
        <v>4251</v>
      </c>
      <c r="G76" s="4"/>
      <c r="H76" s="4"/>
      <c r="I76" s="5"/>
      <c r="J76" s="14" t="str">
        <f t="shared" si="4"/>
        <v/>
      </c>
      <c r="K76" s="15"/>
      <c r="L76" s="10" t="s">
        <v>25</v>
      </c>
      <c r="M76" s="10"/>
      <c r="N76" s="14" t="str">
        <f t="shared" si="5"/>
        <v/>
      </c>
      <c r="O76" s="10" t="s">
        <v>36</v>
      </c>
      <c r="P76" s="16"/>
    </row>
    <row r="77" spans="2:16" ht="130.5" customHeight="1" x14ac:dyDescent="0.25">
      <c r="B77" s="17">
        <v>4</v>
      </c>
      <c r="C77" s="17" t="s">
        <v>1537</v>
      </c>
      <c r="D77" s="18" t="s">
        <v>4322</v>
      </c>
      <c r="E77" s="19" t="s">
        <v>4327</v>
      </c>
      <c r="F77" s="20" t="s">
        <v>4251</v>
      </c>
      <c r="G77" s="4"/>
      <c r="H77" s="4"/>
      <c r="I77" s="5"/>
      <c r="J77" s="14" t="str">
        <f t="shared" si="4"/>
        <v/>
      </c>
      <c r="K77" s="15"/>
      <c r="L77" s="10" t="s">
        <v>25</v>
      </c>
      <c r="M77" s="10"/>
      <c r="N77" s="14" t="str">
        <f t="shared" si="5"/>
        <v/>
      </c>
      <c r="O77" s="10" t="s">
        <v>36</v>
      </c>
      <c r="P77" s="16"/>
    </row>
    <row r="78" spans="2:16" ht="130.5" customHeight="1" x14ac:dyDescent="0.25">
      <c r="B78" s="17">
        <v>4</v>
      </c>
      <c r="C78" s="17" t="s">
        <v>1539</v>
      </c>
      <c r="D78" s="18" t="s">
        <v>4322</v>
      </c>
      <c r="E78" s="19" t="s">
        <v>4328</v>
      </c>
      <c r="F78" s="20" t="s">
        <v>4251</v>
      </c>
      <c r="G78" s="4"/>
      <c r="H78" s="4"/>
      <c r="I78" s="5"/>
      <c r="J78" s="14" t="str">
        <f t="shared" si="4"/>
        <v/>
      </c>
      <c r="K78" s="15"/>
      <c r="L78" s="10" t="s">
        <v>25</v>
      </c>
      <c r="M78" s="10"/>
      <c r="N78" s="14" t="str">
        <f t="shared" si="5"/>
        <v/>
      </c>
      <c r="O78" s="10" t="s">
        <v>25</v>
      </c>
      <c r="P78" s="16"/>
    </row>
    <row r="79" spans="2:16" ht="130.5" customHeight="1" x14ac:dyDescent="0.25">
      <c r="B79" s="17">
        <v>4</v>
      </c>
      <c r="C79" s="17" t="s">
        <v>1541</v>
      </c>
      <c r="D79" s="18" t="s">
        <v>4322</v>
      </c>
      <c r="E79" s="19" t="s">
        <v>4329</v>
      </c>
      <c r="F79" s="20" t="s">
        <v>4251</v>
      </c>
      <c r="G79" s="4"/>
      <c r="H79" s="4"/>
      <c r="I79" s="5"/>
      <c r="J79" s="14" t="str">
        <f t="shared" si="4"/>
        <v/>
      </c>
      <c r="K79" s="15"/>
      <c r="L79" s="10" t="s">
        <v>25</v>
      </c>
      <c r="M79" s="10"/>
      <c r="N79" s="14" t="str">
        <f t="shared" si="5"/>
        <v/>
      </c>
      <c r="O79" s="10" t="s">
        <v>25</v>
      </c>
      <c r="P79" s="16"/>
    </row>
    <row r="80" spans="2:16" ht="130.5" customHeight="1" x14ac:dyDescent="0.25">
      <c r="B80" s="17">
        <v>4</v>
      </c>
      <c r="C80" s="17" t="s">
        <v>1543</v>
      </c>
      <c r="D80" s="18" t="s">
        <v>4322</v>
      </c>
      <c r="E80" s="19" t="s">
        <v>4330</v>
      </c>
      <c r="F80" s="20" t="s">
        <v>4251</v>
      </c>
      <c r="G80" s="4"/>
      <c r="H80" s="4"/>
      <c r="I80" s="5"/>
      <c r="J80" s="14" t="str">
        <f t="shared" si="4"/>
        <v/>
      </c>
      <c r="K80" s="15"/>
      <c r="L80" s="10" t="s">
        <v>25</v>
      </c>
      <c r="M80" s="10"/>
      <c r="N80" s="14" t="str">
        <f t="shared" si="5"/>
        <v/>
      </c>
      <c r="O80" s="10" t="s">
        <v>25</v>
      </c>
      <c r="P80" s="16"/>
    </row>
    <row r="81" spans="2:16" ht="130.5" customHeight="1" x14ac:dyDescent="0.25">
      <c r="B81" s="17">
        <v>4</v>
      </c>
      <c r="C81" s="17" t="s">
        <v>1545</v>
      </c>
      <c r="D81" s="18" t="s">
        <v>4322</v>
      </c>
      <c r="E81" s="19" t="s">
        <v>4331</v>
      </c>
      <c r="F81" s="20" t="s">
        <v>4251</v>
      </c>
      <c r="G81" s="4"/>
      <c r="H81" s="4"/>
      <c r="I81" s="5"/>
      <c r="J81" s="14" t="str">
        <f t="shared" si="4"/>
        <v/>
      </c>
      <c r="K81" s="15"/>
      <c r="L81" s="10" t="s">
        <v>25</v>
      </c>
      <c r="M81" s="10"/>
      <c r="N81" s="14" t="str">
        <f t="shared" si="5"/>
        <v/>
      </c>
      <c r="O81" s="10" t="s">
        <v>25</v>
      </c>
      <c r="P81" s="16"/>
    </row>
    <row r="82" spans="2:16" ht="130.5" customHeight="1" x14ac:dyDescent="0.25">
      <c r="B82" s="17">
        <v>4</v>
      </c>
      <c r="C82" s="17" t="s">
        <v>1547</v>
      </c>
      <c r="D82" s="18" t="s">
        <v>4322</v>
      </c>
      <c r="E82" s="19" t="s">
        <v>4332</v>
      </c>
      <c r="F82" s="20" t="s">
        <v>4251</v>
      </c>
      <c r="G82" s="4"/>
      <c r="H82" s="4"/>
      <c r="I82" s="5"/>
      <c r="J82" s="14" t="str">
        <f t="shared" si="4"/>
        <v/>
      </c>
      <c r="K82" s="15"/>
      <c r="L82" s="10" t="s">
        <v>25</v>
      </c>
      <c r="M82" s="10"/>
      <c r="N82" s="14" t="str">
        <f t="shared" si="5"/>
        <v/>
      </c>
      <c r="O82" s="10" t="s">
        <v>25</v>
      </c>
      <c r="P82" s="16"/>
    </row>
    <row r="83" spans="2:16" ht="130.5" customHeight="1" x14ac:dyDescent="0.25">
      <c r="B83" s="17">
        <v>4</v>
      </c>
      <c r="C83" s="17" t="s">
        <v>1549</v>
      </c>
      <c r="D83" s="18" t="s">
        <v>4322</v>
      </c>
      <c r="E83" s="19" t="s">
        <v>4333</v>
      </c>
      <c r="F83" s="20" t="s">
        <v>4251</v>
      </c>
      <c r="G83" s="4"/>
      <c r="H83" s="4"/>
      <c r="I83" s="5"/>
      <c r="J83" s="14" t="str">
        <f t="shared" si="4"/>
        <v/>
      </c>
      <c r="K83" s="15"/>
      <c r="L83" s="10" t="s">
        <v>25</v>
      </c>
      <c r="M83" s="10"/>
      <c r="N83" s="14" t="str">
        <f t="shared" si="5"/>
        <v/>
      </c>
      <c r="O83" s="10" t="s">
        <v>25</v>
      </c>
      <c r="P83" s="16"/>
    </row>
    <row r="84" spans="2:16" ht="130.5" customHeight="1" x14ac:dyDescent="0.25">
      <c r="B84" s="17">
        <v>4</v>
      </c>
      <c r="C84" s="17" t="s">
        <v>1551</v>
      </c>
      <c r="D84" s="18" t="s">
        <v>4322</v>
      </c>
      <c r="E84" s="19" t="s">
        <v>4334</v>
      </c>
      <c r="F84" s="20" t="s">
        <v>4251</v>
      </c>
      <c r="G84" s="4"/>
      <c r="H84" s="4"/>
      <c r="I84" s="5"/>
      <c r="J84" s="14" t="str">
        <f t="shared" si="4"/>
        <v/>
      </c>
      <c r="K84" s="15"/>
      <c r="L84" s="10" t="s">
        <v>25</v>
      </c>
      <c r="M84" s="10"/>
      <c r="N84" s="14" t="str">
        <f t="shared" si="5"/>
        <v/>
      </c>
      <c r="O84" s="10" t="s">
        <v>25</v>
      </c>
      <c r="P84" s="16"/>
    </row>
    <row r="85" spans="2:16" ht="130.5" customHeight="1" x14ac:dyDescent="0.25">
      <c r="B85" s="17">
        <v>4</v>
      </c>
      <c r="C85" s="17" t="s">
        <v>1553</v>
      </c>
      <c r="D85" s="18" t="s">
        <v>4322</v>
      </c>
      <c r="E85" s="19" t="s">
        <v>4335</v>
      </c>
      <c r="F85" s="20" t="s">
        <v>4251</v>
      </c>
      <c r="G85" s="4"/>
      <c r="H85" s="4"/>
      <c r="I85" s="5"/>
      <c r="J85" s="14" t="str">
        <f t="shared" si="4"/>
        <v/>
      </c>
      <c r="K85" s="15"/>
      <c r="L85" s="10" t="s">
        <v>25</v>
      </c>
      <c r="M85" s="10"/>
      <c r="N85" s="14" t="str">
        <f t="shared" si="5"/>
        <v/>
      </c>
      <c r="O85" s="10" t="s">
        <v>25</v>
      </c>
      <c r="P85" s="16"/>
    </row>
    <row r="86" spans="2:16" ht="130.5" customHeight="1" x14ac:dyDescent="0.25">
      <c r="B86" s="17">
        <v>4</v>
      </c>
      <c r="C86" s="17" t="s">
        <v>1555</v>
      </c>
      <c r="D86" s="18" t="s">
        <v>4322</v>
      </c>
      <c r="E86" s="19" t="s">
        <v>4336</v>
      </c>
      <c r="F86" s="20" t="s">
        <v>4251</v>
      </c>
      <c r="G86" s="4"/>
      <c r="H86" s="4"/>
      <c r="I86" s="5"/>
      <c r="J86" s="14" t="str">
        <f t="shared" si="4"/>
        <v/>
      </c>
      <c r="K86" s="15"/>
      <c r="L86" s="10" t="s">
        <v>25</v>
      </c>
      <c r="M86" s="10"/>
      <c r="N86" s="14" t="str">
        <f t="shared" si="5"/>
        <v/>
      </c>
      <c r="O86" s="10" t="s">
        <v>25</v>
      </c>
      <c r="P86" s="16"/>
    </row>
    <row r="87" spans="2:16" ht="130.5" customHeight="1" x14ac:dyDescent="0.25">
      <c r="B87" s="17">
        <v>4</v>
      </c>
      <c r="C87" s="17" t="s">
        <v>1557</v>
      </c>
      <c r="D87" s="18" t="s">
        <v>4322</v>
      </c>
      <c r="E87" s="19" t="s">
        <v>4337</v>
      </c>
      <c r="F87" s="20" t="s">
        <v>4251</v>
      </c>
      <c r="G87" s="4"/>
      <c r="H87" s="4"/>
      <c r="I87" s="5"/>
      <c r="J87" s="14" t="str">
        <f t="shared" si="4"/>
        <v/>
      </c>
      <c r="K87" s="15"/>
      <c r="L87" s="10" t="s">
        <v>25</v>
      </c>
      <c r="M87" s="10"/>
      <c r="N87" s="14" t="str">
        <f t="shared" si="5"/>
        <v/>
      </c>
      <c r="O87" s="10" t="s">
        <v>25</v>
      </c>
      <c r="P87" s="16"/>
    </row>
    <row r="88" spans="2:16" ht="130.5" customHeight="1" x14ac:dyDescent="0.25">
      <c r="B88" s="17">
        <v>4</v>
      </c>
      <c r="C88" s="17" t="s">
        <v>1559</v>
      </c>
      <c r="D88" s="18" t="s">
        <v>4322</v>
      </c>
      <c r="E88" s="19" t="s">
        <v>4338</v>
      </c>
      <c r="F88" s="20" t="s">
        <v>4251</v>
      </c>
      <c r="G88" s="4"/>
      <c r="H88" s="4"/>
      <c r="I88" s="5"/>
      <c r="J88" s="14" t="str">
        <f t="shared" si="4"/>
        <v/>
      </c>
      <c r="K88" s="15"/>
      <c r="L88" s="10" t="s">
        <v>25</v>
      </c>
      <c r="M88" s="10"/>
      <c r="N88" s="14" t="str">
        <f t="shared" si="5"/>
        <v/>
      </c>
      <c r="O88" s="10" t="s">
        <v>25</v>
      </c>
      <c r="P88" s="16"/>
    </row>
    <row r="89" spans="2:16" ht="130.5" customHeight="1" x14ac:dyDescent="0.25">
      <c r="B89" s="17">
        <v>4</v>
      </c>
      <c r="C89" s="17" t="s">
        <v>1561</v>
      </c>
      <c r="D89" s="18" t="s">
        <v>4322</v>
      </c>
      <c r="E89" s="19" t="s">
        <v>4339</v>
      </c>
      <c r="F89" s="20" t="s">
        <v>4251</v>
      </c>
      <c r="G89" s="4"/>
      <c r="H89" s="4"/>
      <c r="I89" s="5"/>
      <c r="J89" s="14" t="str">
        <f t="shared" si="4"/>
        <v/>
      </c>
      <c r="K89" s="15"/>
      <c r="L89" s="10" t="s">
        <v>25</v>
      </c>
      <c r="M89" s="10"/>
      <c r="N89" s="14" t="str">
        <f t="shared" si="5"/>
        <v/>
      </c>
      <c r="O89" s="10" t="s">
        <v>25</v>
      </c>
      <c r="P89" s="16"/>
    </row>
    <row r="90" spans="2:16" ht="130.5" customHeight="1" x14ac:dyDescent="0.25">
      <c r="B90" s="17">
        <v>4</v>
      </c>
      <c r="C90" s="17" t="s">
        <v>1563</v>
      </c>
      <c r="D90" s="18" t="s">
        <v>4322</v>
      </c>
      <c r="E90" s="19" t="s">
        <v>4340</v>
      </c>
      <c r="F90" s="20" t="s">
        <v>4251</v>
      </c>
      <c r="G90" s="4"/>
      <c r="H90" s="4"/>
      <c r="I90" s="5"/>
      <c r="J90" s="14" t="str">
        <f t="shared" si="4"/>
        <v/>
      </c>
      <c r="K90" s="15"/>
      <c r="L90" s="10" t="s">
        <v>25</v>
      </c>
      <c r="M90" s="10"/>
      <c r="N90" s="14" t="str">
        <f t="shared" si="5"/>
        <v/>
      </c>
      <c r="O90" s="10" t="s">
        <v>25</v>
      </c>
      <c r="P90" s="16"/>
    </row>
    <row r="91" spans="2:16" ht="130.5" customHeight="1" x14ac:dyDescent="0.25">
      <c r="B91" s="17">
        <v>4</v>
      </c>
      <c r="C91" s="17" t="s">
        <v>1565</v>
      </c>
      <c r="D91" s="18" t="s">
        <v>4322</v>
      </c>
      <c r="E91" s="19" t="s">
        <v>4341</v>
      </c>
      <c r="F91" s="20" t="s">
        <v>4251</v>
      </c>
      <c r="G91" s="4"/>
      <c r="H91" s="4"/>
      <c r="I91" s="5"/>
      <c r="J91" s="14" t="str">
        <f t="shared" si="4"/>
        <v/>
      </c>
      <c r="K91" s="15"/>
      <c r="L91" s="10" t="s">
        <v>25</v>
      </c>
      <c r="M91" s="10"/>
      <c r="N91" s="14" t="str">
        <f t="shared" si="5"/>
        <v/>
      </c>
      <c r="O91" s="10" t="s">
        <v>25</v>
      </c>
      <c r="P91" s="16"/>
    </row>
    <row r="92" spans="2:16" ht="130.5" customHeight="1" x14ac:dyDescent="0.25">
      <c r="B92" s="17">
        <v>4</v>
      </c>
      <c r="C92" s="17" t="s">
        <v>1567</v>
      </c>
      <c r="D92" s="18" t="s">
        <v>4322</v>
      </c>
      <c r="E92" s="19" t="s">
        <v>4342</v>
      </c>
      <c r="F92" s="20" t="s">
        <v>4251</v>
      </c>
      <c r="G92" s="4"/>
      <c r="H92" s="4"/>
      <c r="I92" s="5"/>
      <c r="J92" s="14" t="str">
        <f t="shared" si="4"/>
        <v/>
      </c>
      <c r="K92" s="15"/>
      <c r="L92" s="10" t="s">
        <v>25</v>
      </c>
      <c r="M92" s="10"/>
      <c r="N92" s="14" t="str">
        <f t="shared" si="5"/>
        <v/>
      </c>
      <c r="O92" s="10" t="s">
        <v>25</v>
      </c>
      <c r="P92" s="16"/>
    </row>
    <row r="93" spans="2:16" ht="130.5" customHeight="1" x14ac:dyDescent="0.25">
      <c r="B93" s="17">
        <v>4</v>
      </c>
      <c r="C93" s="17" t="s">
        <v>1569</v>
      </c>
      <c r="D93" s="18" t="s">
        <v>4322</v>
      </c>
      <c r="E93" s="19" t="s">
        <v>4343</v>
      </c>
      <c r="F93" s="20" t="s">
        <v>4251</v>
      </c>
      <c r="G93" s="4"/>
      <c r="H93" s="4"/>
      <c r="I93" s="5"/>
      <c r="J93" s="14" t="str">
        <f t="shared" si="4"/>
        <v/>
      </c>
      <c r="K93" s="15"/>
      <c r="L93" s="10" t="s">
        <v>25</v>
      </c>
      <c r="M93" s="10"/>
      <c r="N93" s="14" t="str">
        <f t="shared" si="5"/>
        <v/>
      </c>
      <c r="O93" s="10" t="s">
        <v>25</v>
      </c>
      <c r="P93" s="16"/>
    </row>
    <row r="94" spans="2:16" ht="130.5" customHeight="1" x14ac:dyDescent="0.25">
      <c r="B94" s="17">
        <v>4</v>
      </c>
      <c r="C94" s="17" t="s">
        <v>1571</v>
      </c>
      <c r="D94" s="18" t="s">
        <v>4322</v>
      </c>
      <c r="E94" s="19" t="s">
        <v>4344</v>
      </c>
      <c r="F94" s="20" t="s">
        <v>4251</v>
      </c>
      <c r="G94" s="4"/>
      <c r="H94" s="4"/>
      <c r="I94" s="5"/>
      <c r="J94" s="14" t="str">
        <f t="shared" si="4"/>
        <v/>
      </c>
      <c r="K94" s="15"/>
      <c r="L94" s="10" t="s">
        <v>25</v>
      </c>
      <c r="M94" s="10"/>
      <c r="N94" s="14" t="str">
        <f t="shared" si="5"/>
        <v/>
      </c>
      <c r="O94" s="10" t="s">
        <v>25</v>
      </c>
      <c r="P94" s="16"/>
    </row>
    <row r="95" spans="2:16" ht="130.5" customHeight="1" x14ac:dyDescent="0.25">
      <c r="B95" s="17">
        <v>4</v>
      </c>
      <c r="C95" s="17" t="s">
        <v>1573</v>
      </c>
      <c r="D95" s="18" t="s">
        <v>4322</v>
      </c>
      <c r="E95" s="19" t="s">
        <v>4345</v>
      </c>
      <c r="F95" s="20" t="s">
        <v>4251</v>
      </c>
      <c r="G95" s="4"/>
      <c r="H95" s="4"/>
      <c r="I95" s="5"/>
      <c r="J95" s="14" t="str">
        <f t="shared" si="4"/>
        <v/>
      </c>
      <c r="K95" s="15"/>
      <c r="L95" s="10" t="s">
        <v>25</v>
      </c>
      <c r="M95" s="10"/>
      <c r="N95" s="14" t="str">
        <f t="shared" si="5"/>
        <v/>
      </c>
      <c r="O95" s="10" t="s">
        <v>25</v>
      </c>
      <c r="P95" s="16"/>
    </row>
    <row r="96" spans="2:16" ht="130.5" customHeight="1" x14ac:dyDescent="0.25">
      <c r="B96" s="17">
        <v>4</v>
      </c>
      <c r="C96" s="17" t="s">
        <v>1575</v>
      </c>
      <c r="D96" s="18" t="s">
        <v>4322</v>
      </c>
      <c r="E96" s="19" t="s">
        <v>4346</v>
      </c>
      <c r="F96" s="20" t="s">
        <v>4251</v>
      </c>
      <c r="G96" s="4"/>
      <c r="H96" s="4"/>
      <c r="I96" s="5"/>
      <c r="J96" s="14" t="str">
        <f t="shared" si="4"/>
        <v/>
      </c>
      <c r="K96" s="15"/>
      <c r="L96" s="10" t="s">
        <v>25</v>
      </c>
      <c r="M96" s="10"/>
      <c r="N96" s="14" t="str">
        <f t="shared" si="5"/>
        <v/>
      </c>
      <c r="O96" s="10" t="s">
        <v>36</v>
      </c>
      <c r="P96" s="16"/>
    </row>
    <row r="97" spans="2:16" ht="130.5" customHeight="1" x14ac:dyDescent="0.25">
      <c r="B97" s="17">
        <v>4</v>
      </c>
      <c r="C97" s="17" t="s">
        <v>1577</v>
      </c>
      <c r="D97" s="18" t="s">
        <v>4322</v>
      </c>
      <c r="E97" s="19" t="s">
        <v>4347</v>
      </c>
      <c r="F97" s="20" t="s">
        <v>4251</v>
      </c>
      <c r="G97" s="4"/>
      <c r="H97" s="4"/>
      <c r="I97" s="5"/>
      <c r="J97" s="14" t="str">
        <f t="shared" si="4"/>
        <v/>
      </c>
      <c r="K97" s="15"/>
      <c r="L97" s="10" t="s">
        <v>25</v>
      </c>
      <c r="M97" s="10"/>
      <c r="N97" s="14" t="str">
        <f t="shared" si="5"/>
        <v/>
      </c>
      <c r="O97" s="10" t="s">
        <v>25</v>
      </c>
      <c r="P97" s="16"/>
    </row>
    <row r="98" spans="2:16" ht="130.5" customHeight="1" x14ac:dyDescent="0.25">
      <c r="B98" s="17">
        <v>4</v>
      </c>
      <c r="C98" s="17" t="s">
        <v>1579</v>
      </c>
      <c r="D98" s="18" t="s">
        <v>4322</v>
      </c>
      <c r="E98" s="19" t="s">
        <v>4348</v>
      </c>
      <c r="F98" s="20" t="s">
        <v>4251</v>
      </c>
      <c r="G98" s="4"/>
      <c r="H98" s="4"/>
      <c r="I98" s="5"/>
      <c r="J98" s="14" t="str">
        <f t="shared" si="4"/>
        <v/>
      </c>
      <c r="K98" s="15"/>
      <c r="L98" s="10" t="s">
        <v>25</v>
      </c>
      <c r="M98" s="10"/>
      <c r="N98" s="14" t="str">
        <f t="shared" si="5"/>
        <v/>
      </c>
      <c r="O98" s="10" t="s">
        <v>25</v>
      </c>
      <c r="P98" s="16"/>
    </row>
    <row r="99" spans="2:16" ht="130.5" customHeight="1" x14ac:dyDescent="0.25">
      <c r="B99" s="17">
        <v>4</v>
      </c>
      <c r="C99" s="17" t="s">
        <v>1581</v>
      </c>
      <c r="D99" s="18" t="s">
        <v>4322</v>
      </c>
      <c r="E99" s="19" t="s">
        <v>4349</v>
      </c>
      <c r="F99" s="20" t="s">
        <v>4251</v>
      </c>
      <c r="G99" s="4"/>
      <c r="H99" s="4"/>
      <c r="I99" s="5"/>
      <c r="J99" s="14" t="str">
        <f t="shared" si="4"/>
        <v/>
      </c>
      <c r="K99" s="15"/>
      <c r="L99" s="10" t="s">
        <v>25</v>
      </c>
      <c r="M99" s="10"/>
      <c r="N99" s="14" t="str">
        <f t="shared" si="5"/>
        <v/>
      </c>
      <c r="O99" s="10" t="s">
        <v>25</v>
      </c>
      <c r="P99" s="16"/>
    </row>
    <row r="100" spans="2:16" ht="130.5" customHeight="1" x14ac:dyDescent="0.25">
      <c r="B100" s="17">
        <v>4</v>
      </c>
      <c r="C100" s="17" t="s">
        <v>1583</v>
      </c>
      <c r="D100" s="18" t="s">
        <v>4322</v>
      </c>
      <c r="E100" s="19" t="s">
        <v>4350</v>
      </c>
      <c r="F100" s="20" t="s">
        <v>4251</v>
      </c>
      <c r="G100" s="4"/>
      <c r="H100" s="4"/>
      <c r="I100" s="5"/>
      <c r="J100" s="14" t="str">
        <f t="shared" si="4"/>
        <v/>
      </c>
      <c r="K100" s="15"/>
      <c r="L100" s="10" t="s">
        <v>25</v>
      </c>
      <c r="M100" s="10"/>
      <c r="N100" s="14" t="str">
        <f t="shared" si="5"/>
        <v/>
      </c>
      <c r="O100" s="10" t="s">
        <v>25</v>
      </c>
      <c r="P100" s="16"/>
    </row>
    <row r="101" spans="2:16" ht="130.5" customHeight="1" x14ac:dyDescent="0.25">
      <c r="B101" s="17">
        <v>4</v>
      </c>
      <c r="C101" s="17" t="s">
        <v>1585</v>
      </c>
      <c r="D101" s="18" t="s">
        <v>4322</v>
      </c>
      <c r="E101" s="19" t="s">
        <v>4351</v>
      </c>
      <c r="F101" s="20" t="s">
        <v>4251</v>
      </c>
      <c r="G101" s="4"/>
      <c r="H101" s="4"/>
      <c r="I101" s="5"/>
      <c r="J101" s="14" t="str">
        <f t="shared" si="4"/>
        <v/>
      </c>
      <c r="K101" s="15"/>
      <c r="L101" s="10" t="s">
        <v>25</v>
      </c>
      <c r="M101" s="10"/>
      <c r="N101" s="14" t="str">
        <f t="shared" si="5"/>
        <v/>
      </c>
      <c r="O101" s="10" t="s">
        <v>25</v>
      </c>
      <c r="P101" s="16"/>
    </row>
    <row r="102" spans="2:16" ht="130.5" customHeight="1" x14ac:dyDescent="0.25">
      <c r="B102" s="17">
        <v>4</v>
      </c>
      <c r="C102" s="17" t="s">
        <v>1587</v>
      </c>
      <c r="D102" s="18" t="s">
        <v>4322</v>
      </c>
      <c r="E102" s="19" t="s">
        <v>4352</v>
      </c>
      <c r="F102" s="20" t="s">
        <v>4251</v>
      </c>
      <c r="G102" s="4"/>
      <c r="H102" s="4"/>
      <c r="I102" s="5"/>
      <c r="J102" s="14" t="str">
        <f t="shared" si="4"/>
        <v/>
      </c>
      <c r="K102" s="15"/>
      <c r="L102" s="10" t="s">
        <v>25</v>
      </c>
      <c r="M102" s="10"/>
      <c r="N102" s="14" t="str">
        <f t="shared" si="5"/>
        <v/>
      </c>
      <c r="O102" s="10" t="s">
        <v>25</v>
      </c>
      <c r="P102" s="16"/>
    </row>
    <row r="103" spans="2:16" ht="130.5" customHeight="1" x14ac:dyDescent="0.25">
      <c r="B103" s="17">
        <v>4</v>
      </c>
      <c r="C103" s="17" t="s">
        <v>1589</v>
      </c>
      <c r="D103" s="18" t="s">
        <v>4322</v>
      </c>
      <c r="E103" s="19" t="s">
        <v>4353</v>
      </c>
      <c r="F103" s="20" t="s">
        <v>4251</v>
      </c>
      <c r="G103" s="4"/>
      <c r="H103" s="4"/>
      <c r="I103" s="5"/>
      <c r="J103" s="14" t="str">
        <f t="shared" ref="J103:J134" si="6">IF(G103&lt;&gt;"Sim","",IF(H103="Atende",5,IF(H103="Atende parcialmente",2,IF(H103="Não atende",0,""))))</f>
        <v/>
      </c>
      <c r="K103" s="15"/>
      <c r="L103" s="10" t="s">
        <v>25</v>
      </c>
      <c r="M103" s="10"/>
      <c r="N103" s="14" t="str">
        <f t="shared" ref="N103:N134" si="7">IF(L103&lt;&gt;"Sim","",IF(M103="Atende",5,IF(M103="Atende parcialmente",2,IF(M103="Não atende",0,""))))</f>
        <v/>
      </c>
      <c r="O103" s="10" t="s">
        <v>25</v>
      </c>
      <c r="P103" s="16"/>
    </row>
    <row r="104" spans="2:16" ht="130.5" customHeight="1" x14ac:dyDescent="0.25">
      <c r="B104" s="17">
        <v>4</v>
      </c>
      <c r="C104" s="17" t="s">
        <v>1591</v>
      </c>
      <c r="D104" s="18" t="s">
        <v>4322</v>
      </c>
      <c r="E104" s="19" t="s">
        <v>4354</v>
      </c>
      <c r="F104" s="20" t="s">
        <v>4251</v>
      </c>
      <c r="G104" s="4"/>
      <c r="H104" s="4"/>
      <c r="I104" s="5"/>
      <c r="J104" s="14" t="str">
        <f t="shared" si="6"/>
        <v/>
      </c>
      <c r="K104" s="15"/>
      <c r="L104" s="10" t="s">
        <v>25</v>
      </c>
      <c r="M104" s="10"/>
      <c r="N104" s="14" t="str">
        <f t="shared" si="7"/>
        <v/>
      </c>
      <c r="O104" s="10" t="s">
        <v>25</v>
      </c>
      <c r="P104" s="16"/>
    </row>
    <row r="105" spans="2:16" ht="130.5" customHeight="1" x14ac:dyDescent="0.25">
      <c r="B105" s="10">
        <v>5</v>
      </c>
      <c r="C105" s="10" t="s">
        <v>1866</v>
      </c>
      <c r="D105" s="11" t="s">
        <v>4355</v>
      </c>
      <c r="E105" s="12" t="s">
        <v>4356</v>
      </c>
      <c r="F105" s="13" t="s">
        <v>4251</v>
      </c>
      <c r="G105" s="4"/>
      <c r="H105" s="4"/>
      <c r="I105" s="5"/>
      <c r="J105" s="14" t="str">
        <f t="shared" si="6"/>
        <v/>
      </c>
      <c r="K105" s="15"/>
      <c r="L105" s="10" t="s">
        <v>25</v>
      </c>
      <c r="M105" s="10"/>
      <c r="N105" s="14" t="str">
        <f t="shared" si="7"/>
        <v/>
      </c>
      <c r="O105" s="10" t="s">
        <v>36</v>
      </c>
      <c r="P105" s="16"/>
    </row>
    <row r="106" spans="2:16" ht="130.5" customHeight="1" x14ac:dyDescent="0.25">
      <c r="B106" s="10">
        <v>5</v>
      </c>
      <c r="C106" s="10" t="s">
        <v>1870</v>
      </c>
      <c r="D106" s="11" t="s">
        <v>4355</v>
      </c>
      <c r="E106" s="12" t="s">
        <v>4357</v>
      </c>
      <c r="F106" s="13" t="s">
        <v>4251</v>
      </c>
      <c r="G106" s="4"/>
      <c r="H106" s="4"/>
      <c r="I106" s="5"/>
      <c r="J106" s="14" t="str">
        <f t="shared" si="6"/>
        <v/>
      </c>
      <c r="K106" s="15"/>
      <c r="L106" s="10" t="s">
        <v>25</v>
      </c>
      <c r="M106" s="10"/>
      <c r="N106" s="14" t="str">
        <f t="shared" si="7"/>
        <v/>
      </c>
      <c r="O106" s="10" t="s">
        <v>36</v>
      </c>
      <c r="P106" s="16"/>
    </row>
    <row r="107" spans="2:16" ht="130.5" customHeight="1" x14ac:dyDescent="0.25">
      <c r="B107" s="10">
        <v>5</v>
      </c>
      <c r="C107" s="10" t="s">
        <v>1872</v>
      </c>
      <c r="D107" s="11" t="s">
        <v>4355</v>
      </c>
      <c r="E107" s="12" t="s">
        <v>4358</v>
      </c>
      <c r="F107" s="13" t="s">
        <v>4251</v>
      </c>
      <c r="G107" s="4"/>
      <c r="H107" s="4"/>
      <c r="I107" s="5"/>
      <c r="J107" s="14" t="str">
        <f t="shared" si="6"/>
        <v/>
      </c>
      <c r="K107" s="15"/>
      <c r="L107" s="10" t="s">
        <v>25</v>
      </c>
      <c r="M107" s="10"/>
      <c r="N107" s="14" t="str">
        <f t="shared" si="7"/>
        <v/>
      </c>
      <c r="O107" s="10" t="s">
        <v>36</v>
      </c>
      <c r="P107" s="16"/>
    </row>
    <row r="108" spans="2:16" ht="130.5" customHeight="1" x14ac:dyDescent="0.25">
      <c r="B108" s="10">
        <v>5</v>
      </c>
      <c r="C108" s="10" t="s">
        <v>1874</v>
      </c>
      <c r="D108" s="11" t="s">
        <v>4355</v>
      </c>
      <c r="E108" s="12" t="s">
        <v>4359</v>
      </c>
      <c r="F108" s="13" t="s">
        <v>4251</v>
      </c>
      <c r="G108" s="4"/>
      <c r="H108" s="4"/>
      <c r="I108" s="5"/>
      <c r="J108" s="14" t="str">
        <f t="shared" si="6"/>
        <v/>
      </c>
      <c r="K108" s="15"/>
      <c r="L108" s="10" t="s">
        <v>25</v>
      </c>
      <c r="M108" s="10"/>
      <c r="N108" s="14" t="str">
        <f t="shared" si="7"/>
        <v/>
      </c>
      <c r="O108" s="10" t="s">
        <v>36</v>
      </c>
      <c r="P108" s="16"/>
    </row>
    <row r="109" spans="2:16" ht="130.5" customHeight="1" x14ac:dyDescent="0.25">
      <c r="B109" s="10">
        <v>5</v>
      </c>
      <c r="C109" s="10" t="s">
        <v>1876</v>
      </c>
      <c r="D109" s="11" t="s">
        <v>4355</v>
      </c>
      <c r="E109" s="12" t="s">
        <v>4360</v>
      </c>
      <c r="F109" s="13" t="s">
        <v>4251</v>
      </c>
      <c r="G109" s="4"/>
      <c r="H109" s="4"/>
      <c r="I109" s="5"/>
      <c r="J109" s="14" t="str">
        <f t="shared" si="6"/>
        <v/>
      </c>
      <c r="K109" s="15"/>
      <c r="L109" s="10" t="s">
        <v>25</v>
      </c>
      <c r="M109" s="10"/>
      <c r="N109" s="14" t="str">
        <f t="shared" si="7"/>
        <v/>
      </c>
      <c r="O109" s="10" t="s">
        <v>25</v>
      </c>
      <c r="P109" s="16"/>
    </row>
    <row r="110" spans="2:16" ht="130.5" customHeight="1" x14ac:dyDescent="0.25">
      <c r="B110" s="10">
        <v>5</v>
      </c>
      <c r="C110" s="10" t="s">
        <v>1878</v>
      </c>
      <c r="D110" s="11" t="s">
        <v>4355</v>
      </c>
      <c r="E110" s="12" t="s">
        <v>4361</v>
      </c>
      <c r="F110" s="13" t="s">
        <v>4251</v>
      </c>
      <c r="G110" s="4"/>
      <c r="H110" s="4"/>
      <c r="I110" s="5"/>
      <c r="J110" s="14" t="str">
        <f t="shared" si="6"/>
        <v/>
      </c>
      <c r="K110" s="15"/>
      <c r="L110" s="10" t="s">
        <v>25</v>
      </c>
      <c r="M110" s="10"/>
      <c r="N110" s="14" t="str">
        <f t="shared" si="7"/>
        <v/>
      </c>
      <c r="O110" s="10" t="s">
        <v>25</v>
      </c>
      <c r="P110" s="16"/>
    </row>
    <row r="111" spans="2:16" ht="130.5" customHeight="1" x14ac:dyDescent="0.25">
      <c r="B111" s="10">
        <v>5</v>
      </c>
      <c r="C111" s="10" t="s">
        <v>1880</v>
      </c>
      <c r="D111" s="11" t="s">
        <v>4355</v>
      </c>
      <c r="E111" s="12" t="s">
        <v>4362</v>
      </c>
      <c r="F111" s="13" t="s">
        <v>4251</v>
      </c>
      <c r="G111" s="4"/>
      <c r="H111" s="4"/>
      <c r="I111" s="5"/>
      <c r="J111" s="14" t="str">
        <f t="shared" si="6"/>
        <v/>
      </c>
      <c r="K111" s="15"/>
      <c r="L111" s="10" t="s">
        <v>25</v>
      </c>
      <c r="M111" s="10"/>
      <c r="N111" s="14" t="str">
        <f t="shared" si="7"/>
        <v/>
      </c>
      <c r="O111" s="10" t="s">
        <v>36</v>
      </c>
      <c r="P111" s="16"/>
    </row>
    <row r="112" spans="2:16" ht="130.5" customHeight="1" x14ac:dyDescent="0.25">
      <c r="B112" s="10">
        <v>5</v>
      </c>
      <c r="C112" s="10" t="s">
        <v>1882</v>
      </c>
      <c r="D112" s="11" t="s">
        <v>4355</v>
      </c>
      <c r="E112" s="12" t="s">
        <v>4363</v>
      </c>
      <c r="F112" s="13" t="s">
        <v>4251</v>
      </c>
      <c r="G112" s="4"/>
      <c r="H112" s="4"/>
      <c r="I112" s="5"/>
      <c r="J112" s="14" t="str">
        <f t="shared" si="6"/>
        <v/>
      </c>
      <c r="K112" s="15"/>
      <c r="L112" s="10" t="s">
        <v>25</v>
      </c>
      <c r="M112" s="10"/>
      <c r="N112" s="14" t="str">
        <f t="shared" si="7"/>
        <v/>
      </c>
      <c r="O112" s="10" t="s">
        <v>36</v>
      </c>
      <c r="P112" s="16"/>
    </row>
    <row r="113" spans="2:16" ht="130.5" customHeight="1" x14ac:dyDescent="0.25">
      <c r="B113" s="10">
        <v>5</v>
      </c>
      <c r="C113" s="10" t="s">
        <v>1884</v>
      </c>
      <c r="D113" s="11" t="s">
        <v>4355</v>
      </c>
      <c r="E113" s="12" t="s">
        <v>4364</v>
      </c>
      <c r="F113" s="13" t="s">
        <v>4251</v>
      </c>
      <c r="G113" s="4"/>
      <c r="H113" s="4"/>
      <c r="I113" s="5"/>
      <c r="J113" s="14" t="str">
        <f t="shared" si="6"/>
        <v/>
      </c>
      <c r="K113" s="15"/>
      <c r="L113" s="10" t="s">
        <v>25</v>
      </c>
      <c r="M113" s="10"/>
      <c r="N113" s="14" t="str">
        <f t="shared" si="7"/>
        <v/>
      </c>
      <c r="O113" s="10" t="s">
        <v>25</v>
      </c>
      <c r="P113" s="16"/>
    </row>
    <row r="114" spans="2:16" ht="130.5" customHeight="1" x14ac:dyDescent="0.25">
      <c r="B114" s="10">
        <v>5</v>
      </c>
      <c r="C114" s="10" t="s">
        <v>1886</v>
      </c>
      <c r="D114" s="11" t="s">
        <v>4355</v>
      </c>
      <c r="E114" s="12" t="s">
        <v>4365</v>
      </c>
      <c r="F114" s="13" t="s">
        <v>4251</v>
      </c>
      <c r="G114" s="4"/>
      <c r="H114" s="4"/>
      <c r="I114" s="5"/>
      <c r="J114" s="14" t="str">
        <f t="shared" si="6"/>
        <v/>
      </c>
      <c r="K114" s="15"/>
      <c r="L114" s="10" t="s">
        <v>25</v>
      </c>
      <c r="M114" s="10"/>
      <c r="N114" s="14" t="str">
        <f t="shared" si="7"/>
        <v/>
      </c>
      <c r="O114" s="10" t="s">
        <v>36</v>
      </c>
      <c r="P114" s="16"/>
    </row>
    <row r="115" spans="2:16" ht="130.5" customHeight="1" x14ac:dyDescent="0.25">
      <c r="B115" s="10">
        <v>5</v>
      </c>
      <c r="C115" s="10" t="s">
        <v>1888</v>
      </c>
      <c r="D115" s="11" t="s">
        <v>4355</v>
      </c>
      <c r="E115" s="12" t="s">
        <v>4366</v>
      </c>
      <c r="F115" s="13" t="s">
        <v>4251</v>
      </c>
      <c r="G115" s="4"/>
      <c r="H115" s="4"/>
      <c r="I115" s="5"/>
      <c r="J115" s="14" t="str">
        <f t="shared" si="6"/>
        <v/>
      </c>
      <c r="K115" s="15"/>
      <c r="L115" s="10" t="s">
        <v>25</v>
      </c>
      <c r="M115" s="10"/>
      <c r="N115" s="14" t="str">
        <f t="shared" si="7"/>
        <v/>
      </c>
      <c r="O115" s="10" t="s">
        <v>36</v>
      </c>
      <c r="P115" s="16"/>
    </row>
    <row r="116" spans="2:16" ht="130.5" customHeight="1" x14ac:dyDescent="0.25">
      <c r="B116" s="10">
        <v>5</v>
      </c>
      <c r="C116" s="10" t="s">
        <v>1890</v>
      </c>
      <c r="D116" s="11" t="s">
        <v>4355</v>
      </c>
      <c r="E116" s="12" t="s">
        <v>4367</v>
      </c>
      <c r="F116" s="13" t="s">
        <v>4251</v>
      </c>
      <c r="G116" s="4"/>
      <c r="H116" s="4"/>
      <c r="I116" s="5"/>
      <c r="J116" s="14" t="str">
        <f t="shared" si="6"/>
        <v/>
      </c>
      <c r="K116" s="15"/>
      <c r="L116" s="10" t="s">
        <v>25</v>
      </c>
      <c r="M116" s="10"/>
      <c r="N116" s="14" t="str">
        <f t="shared" si="7"/>
        <v/>
      </c>
      <c r="O116" s="10" t="s">
        <v>36</v>
      </c>
      <c r="P116" s="16"/>
    </row>
    <row r="117" spans="2:16" ht="130.5" customHeight="1" x14ac:dyDescent="0.25">
      <c r="B117" s="17">
        <v>6</v>
      </c>
      <c r="C117" s="17" t="s">
        <v>1951</v>
      </c>
      <c r="D117" s="18" t="s">
        <v>4368</v>
      </c>
      <c r="E117" s="19" t="s">
        <v>4369</v>
      </c>
      <c r="F117" s="20" t="s">
        <v>4251</v>
      </c>
      <c r="G117" s="4"/>
      <c r="H117" s="4"/>
      <c r="I117" s="5"/>
      <c r="J117" s="14" t="str">
        <f t="shared" si="6"/>
        <v/>
      </c>
      <c r="K117" s="15"/>
      <c r="L117" s="10" t="s">
        <v>25</v>
      </c>
      <c r="M117" s="10"/>
      <c r="N117" s="14" t="str">
        <f t="shared" si="7"/>
        <v/>
      </c>
      <c r="O117" s="10" t="s">
        <v>25</v>
      </c>
      <c r="P117" s="16"/>
    </row>
    <row r="118" spans="2:16" ht="130.5" customHeight="1" x14ac:dyDescent="0.25">
      <c r="B118" s="17">
        <v>6</v>
      </c>
      <c r="C118" s="17" t="s">
        <v>1955</v>
      </c>
      <c r="D118" s="18" t="s">
        <v>4368</v>
      </c>
      <c r="E118" s="19" t="s">
        <v>4370</v>
      </c>
      <c r="F118" s="20" t="s">
        <v>4251</v>
      </c>
      <c r="G118" s="4"/>
      <c r="H118" s="4"/>
      <c r="I118" s="5"/>
      <c r="J118" s="14" t="str">
        <f t="shared" si="6"/>
        <v/>
      </c>
      <c r="K118" s="15"/>
      <c r="L118" s="10" t="s">
        <v>25</v>
      </c>
      <c r="M118" s="10"/>
      <c r="N118" s="14" t="str">
        <f t="shared" si="7"/>
        <v/>
      </c>
      <c r="O118" s="10" t="s">
        <v>25</v>
      </c>
      <c r="P118" s="16"/>
    </row>
    <row r="119" spans="2:16" ht="130.5" customHeight="1" x14ac:dyDescent="0.25">
      <c r="B119" s="17">
        <v>6</v>
      </c>
      <c r="C119" s="17" t="s">
        <v>1957</v>
      </c>
      <c r="D119" s="18" t="s">
        <v>4368</v>
      </c>
      <c r="E119" s="19" t="s">
        <v>4371</v>
      </c>
      <c r="F119" s="20" t="s">
        <v>4251</v>
      </c>
      <c r="G119" s="4"/>
      <c r="H119" s="4"/>
      <c r="I119" s="5"/>
      <c r="J119" s="14" t="str">
        <f t="shared" si="6"/>
        <v/>
      </c>
      <c r="K119" s="15"/>
      <c r="L119" s="10" t="s">
        <v>25</v>
      </c>
      <c r="M119" s="10"/>
      <c r="N119" s="14" t="str">
        <f t="shared" si="7"/>
        <v/>
      </c>
      <c r="O119" s="10" t="s">
        <v>25</v>
      </c>
      <c r="P119" s="16"/>
    </row>
    <row r="120" spans="2:16" ht="130.5" customHeight="1" x14ac:dyDescent="0.25">
      <c r="B120" s="17">
        <v>6</v>
      </c>
      <c r="C120" s="17" t="s">
        <v>1959</v>
      </c>
      <c r="D120" s="18" t="s">
        <v>4368</v>
      </c>
      <c r="E120" s="19" t="s">
        <v>4372</v>
      </c>
      <c r="F120" s="20" t="s">
        <v>4251</v>
      </c>
      <c r="G120" s="4"/>
      <c r="H120" s="4"/>
      <c r="I120" s="5"/>
      <c r="J120" s="14" t="str">
        <f t="shared" si="6"/>
        <v/>
      </c>
      <c r="K120" s="15"/>
      <c r="L120" s="10" t="s">
        <v>25</v>
      </c>
      <c r="M120" s="10"/>
      <c r="N120" s="14" t="str">
        <f t="shared" si="7"/>
        <v/>
      </c>
      <c r="O120" s="10" t="s">
        <v>25</v>
      </c>
      <c r="P120" s="16"/>
    </row>
    <row r="121" spans="2:16" ht="130.5" customHeight="1" x14ac:dyDescent="0.25">
      <c r="B121" s="17">
        <v>6</v>
      </c>
      <c r="C121" s="17" t="s">
        <v>1961</v>
      </c>
      <c r="D121" s="18" t="s">
        <v>4368</v>
      </c>
      <c r="E121" s="19" t="s">
        <v>4373</v>
      </c>
      <c r="F121" s="20" t="s">
        <v>4251</v>
      </c>
      <c r="G121" s="4"/>
      <c r="H121" s="4"/>
      <c r="I121" s="5"/>
      <c r="J121" s="14" t="str">
        <f t="shared" si="6"/>
        <v/>
      </c>
      <c r="K121" s="15"/>
      <c r="L121" s="10" t="s">
        <v>25</v>
      </c>
      <c r="M121" s="10"/>
      <c r="N121" s="14" t="str">
        <f t="shared" si="7"/>
        <v/>
      </c>
      <c r="O121" s="10" t="s">
        <v>25</v>
      </c>
      <c r="P121" s="16"/>
    </row>
    <row r="122" spans="2:16" ht="130.5" customHeight="1" x14ac:dyDescent="0.25">
      <c r="B122" s="17">
        <v>6</v>
      </c>
      <c r="C122" s="17" t="s">
        <v>1963</v>
      </c>
      <c r="D122" s="18" t="s">
        <v>4368</v>
      </c>
      <c r="E122" s="19" t="s">
        <v>4374</v>
      </c>
      <c r="F122" s="20" t="s">
        <v>4251</v>
      </c>
      <c r="G122" s="4"/>
      <c r="H122" s="4"/>
      <c r="I122" s="5"/>
      <c r="J122" s="14" t="str">
        <f t="shared" si="6"/>
        <v/>
      </c>
      <c r="K122" s="15"/>
      <c r="L122" s="10" t="s">
        <v>25</v>
      </c>
      <c r="M122" s="10"/>
      <c r="N122" s="14" t="str">
        <f t="shared" si="7"/>
        <v/>
      </c>
      <c r="O122" s="10" t="s">
        <v>25</v>
      </c>
      <c r="P122" s="16"/>
    </row>
    <row r="123" spans="2:16" ht="130.5" customHeight="1" x14ac:dyDescent="0.25">
      <c r="B123" s="17">
        <v>6</v>
      </c>
      <c r="C123" s="17" t="s">
        <v>1965</v>
      </c>
      <c r="D123" s="18" t="s">
        <v>4368</v>
      </c>
      <c r="E123" s="19" t="s">
        <v>4375</v>
      </c>
      <c r="F123" s="20" t="s">
        <v>4251</v>
      </c>
      <c r="G123" s="4"/>
      <c r="H123" s="4"/>
      <c r="I123" s="5"/>
      <c r="J123" s="14" t="str">
        <f t="shared" si="6"/>
        <v/>
      </c>
      <c r="K123" s="15"/>
      <c r="L123" s="10" t="s">
        <v>25</v>
      </c>
      <c r="M123" s="10"/>
      <c r="N123" s="14" t="str">
        <f t="shared" si="7"/>
        <v/>
      </c>
      <c r="O123" s="10" t="s">
        <v>25</v>
      </c>
      <c r="P123" s="16"/>
    </row>
    <row r="124" spans="2:16" ht="130.5" customHeight="1" x14ac:dyDescent="0.25">
      <c r="B124" s="17">
        <v>6</v>
      </c>
      <c r="C124" s="17" t="s">
        <v>1967</v>
      </c>
      <c r="D124" s="18" t="s">
        <v>4368</v>
      </c>
      <c r="E124" s="19" t="s">
        <v>4376</v>
      </c>
      <c r="F124" s="20" t="s">
        <v>4251</v>
      </c>
      <c r="G124" s="4"/>
      <c r="H124" s="4"/>
      <c r="I124" s="5"/>
      <c r="J124" s="14" t="str">
        <f t="shared" si="6"/>
        <v/>
      </c>
      <c r="K124" s="15"/>
      <c r="L124" s="10" t="s">
        <v>25</v>
      </c>
      <c r="M124" s="10"/>
      <c r="N124" s="14" t="str">
        <f t="shared" si="7"/>
        <v/>
      </c>
      <c r="O124" s="10" t="s">
        <v>25</v>
      </c>
      <c r="P124" s="16"/>
    </row>
    <row r="125" spans="2:16" ht="130.5" customHeight="1" x14ac:dyDescent="0.25">
      <c r="B125" s="17">
        <v>6</v>
      </c>
      <c r="C125" s="17" t="s">
        <v>1969</v>
      </c>
      <c r="D125" s="18" t="s">
        <v>4368</v>
      </c>
      <c r="E125" s="19" t="s">
        <v>4377</v>
      </c>
      <c r="F125" s="20" t="s">
        <v>4251</v>
      </c>
      <c r="G125" s="4"/>
      <c r="H125" s="4"/>
      <c r="I125" s="5"/>
      <c r="J125" s="14" t="str">
        <f t="shared" si="6"/>
        <v/>
      </c>
      <c r="K125" s="15"/>
      <c r="L125" s="10" t="s">
        <v>25</v>
      </c>
      <c r="M125" s="10"/>
      <c r="N125" s="14" t="str">
        <f t="shared" si="7"/>
        <v/>
      </c>
      <c r="O125" s="10" t="s">
        <v>25</v>
      </c>
      <c r="P125" s="16"/>
    </row>
    <row r="126" spans="2:16" ht="130.5" customHeight="1" x14ac:dyDescent="0.25">
      <c r="B126" s="17">
        <v>6</v>
      </c>
      <c r="C126" s="17" t="s">
        <v>1971</v>
      </c>
      <c r="D126" s="18" t="s">
        <v>4368</v>
      </c>
      <c r="E126" s="19" t="s">
        <v>4378</v>
      </c>
      <c r="F126" s="20" t="s">
        <v>4251</v>
      </c>
      <c r="G126" s="4"/>
      <c r="H126" s="4"/>
      <c r="I126" s="5"/>
      <c r="J126" s="14" t="str">
        <f t="shared" si="6"/>
        <v/>
      </c>
      <c r="K126" s="15"/>
      <c r="L126" s="10" t="s">
        <v>25</v>
      </c>
      <c r="M126" s="10"/>
      <c r="N126" s="14" t="str">
        <f t="shared" si="7"/>
        <v/>
      </c>
      <c r="O126" s="10" t="s">
        <v>25</v>
      </c>
      <c r="P126" s="16"/>
    </row>
    <row r="127" spans="2:16" ht="130.5" customHeight="1" x14ac:dyDescent="0.25">
      <c r="B127" s="17">
        <v>6</v>
      </c>
      <c r="C127" s="17" t="s">
        <v>1973</v>
      </c>
      <c r="D127" s="18" t="s">
        <v>4368</v>
      </c>
      <c r="E127" s="19" t="s">
        <v>4379</v>
      </c>
      <c r="F127" s="20" t="s">
        <v>4251</v>
      </c>
      <c r="G127" s="4"/>
      <c r="H127" s="4"/>
      <c r="I127" s="5"/>
      <c r="J127" s="14" t="str">
        <f t="shared" si="6"/>
        <v/>
      </c>
      <c r="K127" s="15"/>
      <c r="L127" s="10" t="s">
        <v>25</v>
      </c>
      <c r="M127" s="10"/>
      <c r="N127" s="14" t="str">
        <f t="shared" si="7"/>
        <v/>
      </c>
      <c r="O127" s="10" t="s">
        <v>25</v>
      </c>
      <c r="P127" s="16"/>
    </row>
    <row r="128" spans="2:16" ht="130.5" customHeight="1" x14ac:dyDescent="0.25">
      <c r="B128" s="17">
        <v>6</v>
      </c>
      <c r="C128" s="17" t="s">
        <v>1975</v>
      </c>
      <c r="D128" s="18" t="s">
        <v>4368</v>
      </c>
      <c r="E128" s="19" t="s">
        <v>4380</v>
      </c>
      <c r="F128" s="20" t="s">
        <v>4251</v>
      </c>
      <c r="G128" s="4"/>
      <c r="H128" s="4"/>
      <c r="I128" s="5"/>
      <c r="J128" s="14" t="str">
        <f t="shared" si="6"/>
        <v/>
      </c>
      <c r="K128" s="15"/>
      <c r="L128" s="10" t="s">
        <v>25</v>
      </c>
      <c r="M128" s="10"/>
      <c r="N128" s="14" t="str">
        <f t="shared" si="7"/>
        <v/>
      </c>
      <c r="O128" s="10" t="s">
        <v>25</v>
      </c>
      <c r="P128" s="16"/>
    </row>
    <row r="129" spans="2:16" ht="130.5" customHeight="1" x14ac:dyDescent="0.25">
      <c r="B129" s="17">
        <v>6</v>
      </c>
      <c r="C129" s="17" t="s">
        <v>1977</v>
      </c>
      <c r="D129" s="18" t="s">
        <v>4368</v>
      </c>
      <c r="E129" s="19" t="s">
        <v>4381</v>
      </c>
      <c r="F129" s="20" t="s">
        <v>4251</v>
      </c>
      <c r="G129" s="4"/>
      <c r="H129" s="4"/>
      <c r="I129" s="5"/>
      <c r="J129" s="14" t="str">
        <f t="shared" si="6"/>
        <v/>
      </c>
      <c r="K129" s="15"/>
      <c r="L129" s="10" t="s">
        <v>25</v>
      </c>
      <c r="M129" s="10"/>
      <c r="N129" s="14" t="str">
        <f t="shared" si="7"/>
        <v/>
      </c>
      <c r="O129" s="10" t="s">
        <v>36</v>
      </c>
      <c r="P129" s="16"/>
    </row>
    <row r="130" spans="2:16" ht="130.5" customHeight="1" x14ac:dyDescent="0.25">
      <c r="B130" s="17">
        <v>6</v>
      </c>
      <c r="C130" s="17" t="s">
        <v>1979</v>
      </c>
      <c r="D130" s="18" t="s">
        <v>4368</v>
      </c>
      <c r="E130" s="19" t="s">
        <v>4382</v>
      </c>
      <c r="F130" s="20" t="s">
        <v>4251</v>
      </c>
      <c r="G130" s="4"/>
      <c r="H130" s="4"/>
      <c r="I130" s="5"/>
      <c r="J130" s="14" t="str">
        <f t="shared" si="6"/>
        <v/>
      </c>
      <c r="K130" s="15"/>
      <c r="L130" s="10" t="s">
        <v>25</v>
      </c>
      <c r="M130" s="10"/>
      <c r="N130" s="14" t="str">
        <f t="shared" si="7"/>
        <v/>
      </c>
      <c r="O130" s="10" t="s">
        <v>36</v>
      </c>
      <c r="P130" s="16"/>
    </row>
    <row r="131" spans="2:16" ht="130.5" customHeight="1" x14ac:dyDescent="0.25">
      <c r="B131" s="10">
        <v>7</v>
      </c>
      <c r="C131" s="10" t="s">
        <v>2022</v>
      </c>
      <c r="D131" s="11" t="s">
        <v>4383</v>
      </c>
      <c r="E131" s="12" t="s">
        <v>4384</v>
      </c>
      <c r="F131" s="13" t="s">
        <v>4251</v>
      </c>
      <c r="G131" s="4"/>
      <c r="H131" s="4"/>
      <c r="I131" s="5"/>
      <c r="J131" s="14" t="str">
        <f t="shared" si="6"/>
        <v/>
      </c>
      <c r="K131" s="15"/>
      <c r="L131" s="10" t="s">
        <v>25</v>
      </c>
      <c r="M131" s="10"/>
      <c r="N131" s="14" t="str">
        <f t="shared" si="7"/>
        <v/>
      </c>
      <c r="O131" s="10" t="s">
        <v>36</v>
      </c>
      <c r="P131" s="16"/>
    </row>
    <row r="132" spans="2:16" ht="130.5" customHeight="1" x14ac:dyDescent="0.25">
      <c r="B132" s="10">
        <v>7</v>
      </c>
      <c r="C132" s="10" t="s">
        <v>2026</v>
      </c>
      <c r="D132" s="11" t="s">
        <v>4383</v>
      </c>
      <c r="E132" s="12" t="s">
        <v>4385</v>
      </c>
      <c r="F132" s="13" t="s">
        <v>4251</v>
      </c>
      <c r="G132" s="4"/>
      <c r="H132" s="4"/>
      <c r="I132" s="5"/>
      <c r="J132" s="14" t="str">
        <f t="shared" si="6"/>
        <v/>
      </c>
      <c r="K132" s="15"/>
      <c r="L132" s="10" t="s">
        <v>25</v>
      </c>
      <c r="M132" s="10"/>
      <c r="N132" s="14" t="str">
        <f t="shared" si="7"/>
        <v/>
      </c>
      <c r="O132" s="10" t="s">
        <v>36</v>
      </c>
      <c r="P132" s="16"/>
    </row>
    <row r="133" spans="2:16" ht="130.5" customHeight="1" x14ac:dyDescent="0.25">
      <c r="B133" s="10">
        <v>7</v>
      </c>
      <c r="C133" s="10" t="s">
        <v>2028</v>
      </c>
      <c r="D133" s="11" t="s">
        <v>4383</v>
      </c>
      <c r="E133" s="12" t="s">
        <v>4386</v>
      </c>
      <c r="F133" s="13" t="s">
        <v>4251</v>
      </c>
      <c r="G133" s="4"/>
      <c r="H133" s="4"/>
      <c r="I133" s="5"/>
      <c r="J133" s="14" t="str">
        <f t="shared" si="6"/>
        <v/>
      </c>
      <c r="K133" s="15"/>
      <c r="L133" s="10" t="s">
        <v>25</v>
      </c>
      <c r="M133" s="10"/>
      <c r="N133" s="14" t="str">
        <f t="shared" si="7"/>
        <v/>
      </c>
      <c r="O133" s="10" t="s">
        <v>36</v>
      </c>
      <c r="P133" s="16"/>
    </row>
    <row r="134" spans="2:16" ht="130.5" customHeight="1" x14ac:dyDescent="0.25">
      <c r="B134" s="10">
        <v>7</v>
      </c>
      <c r="C134" s="10" t="s">
        <v>2030</v>
      </c>
      <c r="D134" s="11" t="s">
        <v>4383</v>
      </c>
      <c r="E134" s="12" t="s">
        <v>4387</v>
      </c>
      <c r="F134" s="13" t="s">
        <v>4251</v>
      </c>
      <c r="G134" s="4"/>
      <c r="H134" s="4"/>
      <c r="I134" s="5"/>
      <c r="J134" s="14" t="str">
        <f t="shared" si="6"/>
        <v/>
      </c>
      <c r="K134" s="15"/>
      <c r="L134" s="10" t="s">
        <v>25</v>
      </c>
      <c r="M134" s="10"/>
      <c r="N134" s="14" t="str">
        <f t="shared" si="7"/>
        <v/>
      </c>
      <c r="O134" s="10" t="s">
        <v>36</v>
      </c>
      <c r="P134" s="16"/>
    </row>
    <row r="135" spans="2:16" ht="130.5" customHeight="1" x14ac:dyDescent="0.25">
      <c r="B135" s="10">
        <v>7</v>
      </c>
      <c r="C135" s="10" t="s">
        <v>2032</v>
      </c>
      <c r="D135" s="11" t="s">
        <v>4383</v>
      </c>
      <c r="E135" s="12" t="s">
        <v>4388</v>
      </c>
      <c r="F135" s="13" t="s">
        <v>4251</v>
      </c>
      <c r="G135" s="4"/>
      <c r="H135" s="4"/>
      <c r="I135" s="5"/>
      <c r="J135" s="14" t="str">
        <f t="shared" ref="J135:J151" si="8">IF(G135&lt;&gt;"Sim","",IF(H135="Atende",5,IF(H135="Atende parcialmente",2,IF(H135="Não atende",0,""))))</f>
        <v/>
      </c>
      <c r="K135" s="15"/>
      <c r="L135" s="10" t="s">
        <v>25</v>
      </c>
      <c r="M135" s="10"/>
      <c r="N135" s="14" t="str">
        <f t="shared" ref="N135:N151" si="9">IF(L135&lt;&gt;"Sim","",IF(M135="Atende",5,IF(M135="Atende parcialmente",2,IF(M135="Não atende",0,""))))</f>
        <v/>
      </c>
      <c r="O135" s="10" t="s">
        <v>25</v>
      </c>
      <c r="P135" s="16"/>
    </row>
    <row r="136" spans="2:16" ht="130.5" customHeight="1" x14ac:dyDescent="0.25">
      <c r="B136" s="10">
        <v>7</v>
      </c>
      <c r="C136" s="10" t="s">
        <v>2034</v>
      </c>
      <c r="D136" s="11" t="s">
        <v>4383</v>
      </c>
      <c r="E136" s="12" t="s">
        <v>4389</v>
      </c>
      <c r="F136" s="13" t="s">
        <v>4251</v>
      </c>
      <c r="G136" s="4"/>
      <c r="H136" s="4"/>
      <c r="I136" s="5"/>
      <c r="J136" s="14" t="str">
        <f t="shared" si="8"/>
        <v/>
      </c>
      <c r="K136" s="15"/>
      <c r="L136" s="10" t="s">
        <v>25</v>
      </c>
      <c r="M136" s="10"/>
      <c r="N136" s="14" t="str">
        <f t="shared" si="9"/>
        <v/>
      </c>
      <c r="O136" s="10" t="s">
        <v>36</v>
      </c>
      <c r="P136" s="16"/>
    </row>
    <row r="137" spans="2:16" ht="130.5" customHeight="1" x14ac:dyDescent="0.25">
      <c r="B137" s="10">
        <v>7</v>
      </c>
      <c r="C137" s="10" t="s">
        <v>2036</v>
      </c>
      <c r="D137" s="11" t="s">
        <v>4383</v>
      </c>
      <c r="E137" s="12" t="s">
        <v>4390</v>
      </c>
      <c r="F137" s="13" t="s">
        <v>4251</v>
      </c>
      <c r="G137" s="4"/>
      <c r="H137" s="4"/>
      <c r="I137" s="5"/>
      <c r="J137" s="14" t="str">
        <f t="shared" si="8"/>
        <v/>
      </c>
      <c r="K137" s="15"/>
      <c r="L137" s="10" t="s">
        <v>25</v>
      </c>
      <c r="M137" s="10"/>
      <c r="N137" s="14" t="str">
        <f t="shared" si="9"/>
        <v/>
      </c>
      <c r="O137" s="10" t="s">
        <v>36</v>
      </c>
      <c r="P137" s="16"/>
    </row>
    <row r="138" spans="2:16" ht="130.5" customHeight="1" x14ac:dyDescent="0.25">
      <c r="B138" s="10">
        <v>7</v>
      </c>
      <c r="C138" s="10" t="s">
        <v>2038</v>
      </c>
      <c r="D138" s="11" t="s">
        <v>4383</v>
      </c>
      <c r="E138" s="12" t="s">
        <v>4391</v>
      </c>
      <c r="F138" s="13" t="s">
        <v>4251</v>
      </c>
      <c r="G138" s="4"/>
      <c r="H138" s="4"/>
      <c r="I138" s="5"/>
      <c r="J138" s="14" t="str">
        <f t="shared" si="8"/>
        <v/>
      </c>
      <c r="K138" s="15"/>
      <c r="L138" s="10" t="s">
        <v>25</v>
      </c>
      <c r="M138" s="10"/>
      <c r="N138" s="14" t="str">
        <f t="shared" si="9"/>
        <v/>
      </c>
      <c r="O138" s="10" t="s">
        <v>25</v>
      </c>
      <c r="P138" s="16"/>
    </row>
    <row r="139" spans="2:16" ht="130.5" customHeight="1" x14ac:dyDescent="0.25">
      <c r="B139" s="10">
        <v>7</v>
      </c>
      <c r="C139" s="10" t="s">
        <v>2040</v>
      </c>
      <c r="D139" s="11" t="s">
        <v>4383</v>
      </c>
      <c r="E139" s="12" t="s">
        <v>4392</v>
      </c>
      <c r="F139" s="13" t="s">
        <v>4251</v>
      </c>
      <c r="G139" s="4"/>
      <c r="H139" s="4"/>
      <c r="I139" s="5"/>
      <c r="J139" s="14" t="str">
        <f t="shared" si="8"/>
        <v/>
      </c>
      <c r="K139" s="15"/>
      <c r="L139" s="10" t="s">
        <v>25</v>
      </c>
      <c r="M139" s="10"/>
      <c r="N139" s="14" t="str">
        <f t="shared" si="9"/>
        <v/>
      </c>
      <c r="O139" s="10" t="s">
        <v>36</v>
      </c>
      <c r="P139" s="16"/>
    </row>
    <row r="140" spans="2:16" ht="130.5" customHeight="1" x14ac:dyDescent="0.25">
      <c r="B140" s="10">
        <v>7</v>
      </c>
      <c r="C140" s="10" t="s">
        <v>2042</v>
      </c>
      <c r="D140" s="11" t="s">
        <v>4383</v>
      </c>
      <c r="E140" s="12" t="s">
        <v>4393</v>
      </c>
      <c r="F140" s="13" t="s">
        <v>4251</v>
      </c>
      <c r="G140" s="4"/>
      <c r="H140" s="4"/>
      <c r="I140" s="5"/>
      <c r="J140" s="14" t="str">
        <f t="shared" si="8"/>
        <v/>
      </c>
      <c r="K140" s="15"/>
      <c r="L140" s="10" t="s">
        <v>25</v>
      </c>
      <c r="M140" s="10"/>
      <c r="N140" s="14" t="str">
        <f t="shared" si="9"/>
        <v/>
      </c>
      <c r="O140" s="10" t="s">
        <v>36</v>
      </c>
      <c r="P140" s="16"/>
    </row>
    <row r="141" spans="2:16" ht="130.5" customHeight="1" x14ac:dyDescent="0.25">
      <c r="B141" s="10">
        <v>7</v>
      </c>
      <c r="C141" s="10" t="s">
        <v>2044</v>
      </c>
      <c r="D141" s="11" t="s">
        <v>4383</v>
      </c>
      <c r="E141" s="12" t="s">
        <v>4394</v>
      </c>
      <c r="F141" s="13" t="s">
        <v>4251</v>
      </c>
      <c r="G141" s="4"/>
      <c r="H141" s="4"/>
      <c r="I141" s="5"/>
      <c r="J141" s="14" t="str">
        <f t="shared" si="8"/>
        <v/>
      </c>
      <c r="K141" s="15"/>
      <c r="L141" s="10" t="s">
        <v>25</v>
      </c>
      <c r="M141" s="10"/>
      <c r="N141" s="14" t="str">
        <f t="shared" si="9"/>
        <v/>
      </c>
      <c r="O141" s="10" t="s">
        <v>36</v>
      </c>
      <c r="P141" s="16"/>
    </row>
    <row r="142" spans="2:16" ht="130.5" customHeight="1" x14ac:dyDescent="0.25">
      <c r="B142" s="10">
        <v>7</v>
      </c>
      <c r="C142" s="10" t="s">
        <v>2046</v>
      </c>
      <c r="D142" s="11" t="s">
        <v>4383</v>
      </c>
      <c r="E142" s="12" t="s">
        <v>4395</v>
      </c>
      <c r="F142" s="13" t="s">
        <v>4251</v>
      </c>
      <c r="G142" s="4"/>
      <c r="H142" s="4"/>
      <c r="I142" s="5"/>
      <c r="J142" s="14" t="str">
        <f t="shared" si="8"/>
        <v/>
      </c>
      <c r="K142" s="15"/>
      <c r="L142" s="10" t="s">
        <v>25</v>
      </c>
      <c r="M142" s="10"/>
      <c r="N142" s="14" t="str">
        <f t="shared" si="9"/>
        <v/>
      </c>
      <c r="O142" s="10" t="s">
        <v>25</v>
      </c>
      <c r="P142" s="16"/>
    </row>
    <row r="143" spans="2:16" ht="130.5" customHeight="1" x14ac:dyDescent="0.25">
      <c r="B143" s="10">
        <v>7</v>
      </c>
      <c r="C143" s="10" t="s">
        <v>2048</v>
      </c>
      <c r="D143" s="11" t="s">
        <v>4383</v>
      </c>
      <c r="E143" s="12" t="s">
        <v>4396</v>
      </c>
      <c r="F143" s="13" t="s">
        <v>4251</v>
      </c>
      <c r="G143" s="4"/>
      <c r="H143" s="4"/>
      <c r="I143" s="5"/>
      <c r="J143" s="14" t="str">
        <f t="shared" si="8"/>
        <v/>
      </c>
      <c r="K143" s="15"/>
      <c r="L143" s="10" t="s">
        <v>25</v>
      </c>
      <c r="M143" s="10"/>
      <c r="N143" s="14" t="str">
        <f t="shared" si="9"/>
        <v/>
      </c>
      <c r="O143" s="10" t="s">
        <v>25</v>
      </c>
      <c r="P143" s="16"/>
    </row>
    <row r="144" spans="2:16" ht="130.5" customHeight="1" x14ac:dyDescent="0.25">
      <c r="B144" s="10">
        <v>7</v>
      </c>
      <c r="C144" s="10" t="s">
        <v>2050</v>
      </c>
      <c r="D144" s="11" t="s">
        <v>4383</v>
      </c>
      <c r="E144" s="12" t="s">
        <v>4397</v>
      </c>
      <c r="F144" s="13" t="s">
        <v>4251</v>
      </c>
      <c r="G144" s="4"/>
      <c r="H144" s="4"/>
      <c r="I144" s="5"/>
      <c r="J144" s="14" t="str">
        <f t="shared" si="8"/>
        <v/>
      </c>
      <c r="K144" s="15"/>
      <c r="L144" s="10" t="s">
        <v>25</v>
      </c>
      <c r="M144" s="10"/>
      <c r="N144" s="14" t="str">
        <f t="shared" si="9"/>
        <v/>
      </c>
      <c r="O144" s="10" t="s">
        <v>25</v>
      </c>
      <c r="P144" s="16"/>
    </row>
    <row r="145" spans="2:16" ht="130.5" customHeight="1" x14ac:dyDescent="0.25">
      <c r="B145" s="10">
        <v>7</v>
      </c>
      <c r="C145" s="10" t="s">
        <v>2052</v>
      </c>
      <c r="D145" s="11" t="s">
        <v>4383</v>
      </c>
      <c r="E145" s="12" t="s">
        <v>4398</v>
      </c>
      <c r="F145" s="13" t="s">
        <v>4251</v>
      </c>
      <c r="G145" s="4"/>
      <c r="H145" s="4"/>
      <c r="I145" s="5"/>
      <c r="J145" s="14" t="str">
        <f t="shared" si="8"/>
        <v/>
      </c>
      <c r="K145" s="15"/>
      <c r="L145" s="10" t="s">
        <v>25</v>
      </c>
      <c r="M145" s="10"/>
      <c r="N145" s="14" t="str">
        <f t="shared" si="9"/>
        <v/>
      </c>
      <c r="O145" s="10" t="s">
        <v>36</v>
      </c>
      <c r="P145" s="16"/>
    </row>
    <row r="146" spans="2:16" ht="130.5" customHeight="1" x14ac:dyDescent="0.25">
      <c r="B146" s="10">
        <v>7</v>
      </c>
      <c r="C146" s="10" t="s">
        <v>2054</v>
      </c>
      <c r="D146" s="11" t="s">
        <v>4383</v>
      </c>
      <c r="E146" s="12" t="s">
        <v>4399</v>
      </c>
      <c r="F146" s="13" t="s">
        <v>4251</v>
      </c>
      <c r="G146" s="4"/>
      <c r="H146" s="4"/>
      <c r="I146" s="5"/>
      <c r="J146" s="14" t="str">
        <f t="shared" si="8"/>
        <v/>
      </c>
      <c r="K146" s="15"/>
      <c r="L146" s="10" t="s">
        <v>25</v>
      </c>
      <c r="M146" s="10"/>
      <c r="N146" s="14" t="str">
        <f t="shared" si="9"/>
        <v/>
      </c>
      <c r="O146" s="10" t="s">
        <v>25</v>
      </c>
      <c r="P146" s="16"/>
    </row>
    <row r="147" spans="2:16" ht="130.5" customHeight="1" x14ac:dyDescent="0.25">
      <c r="B147" s="10">
        <v>7</v>
      </c>
      <c r="C147" s="10" t="s">
        <v>2056</v>
      </c>
      <c r="D147" s="11" t="s">
        <v>4383</v>
      </c>
      <c r="E147" s="12" t="s">
        <v>4400</v>
      </c>
      <c r="F147" s="13" t="s">
        <v>4251</v>
      </c>
      <c r="G147" s="4"/>
      <c r="H147" s="4"/>
      <c r="I147" s="5"/>
      <c r="J147" s="14" t="str">
        <f t="shared" si="8"/>
        <v/>
      </c>
      <c r="K147" s="15"/>
      <c r="L147" s="10" t="s">
        <v>25</v>
      </c>
      <c r="M147" s="10"/>
      <c r="N147" s="14" t="str">
        <f t="shared" si="9"/>
        <v/>
      </c>
      <c r="O147" s="10" t="s">
        <v>36</v>
      </c>
      <c r="P147" s="16"/>
    </row>
    <row r="148" spans="2:16" ht="130.5" customHeight="1" x14ac:dyDescent="0.25">
      <c r="B148" s="10">
        <v>7</v>
      </c>
      <c r="C148" s="10" t="s">
        <v>2058</v>
      </c>
      <c r="D148" s="11" t="s">
        <v>4383</v>
      </c>
      <c r="E148" s="12" t="s">
        <v>4401</v>
      </c>
      <c r="F148" s="13" t="s">
        <v>4251</v>
      </c>
      <c r="G148" s="4"/>
      <c r="H148" s="4"/>
      <c r="I148" s="5"/>
      <c r="J148" s="14" t="str">
        <f t="shared" si="8"/>
        <v/>
      </c>
      <c r="K148" s="15"/>
      <c r="L148" s="10" t="s">
        <v>25</v>
      </c>
      <c r="M148" s="10"/>
      <c r="N148" s="14" t="str">
        <f t="shared" si="9"/>
        <v/>
      </c>
      <c r="O148" s="10" t="s">
        <v>25</v>
      </c>
      <c r="P148" s="16"/>
    </row>
    <row r="149" spans="2:16" ht="130.5" customHeight="1" x14ac:dyDescent="0.25">
      <c r="B149" s="10">
        <v>7</v>
      </c>
      <c r="C149" s="10" t="s">
        <v>2060</v>
      </c>
      <c r="D149" s="11" t="s">
        <v>4383</v>
      </c>
      <c r="E149" s="12" t="s">
        <v>4402</v>
      </c>
      <c r="F149" s="13" t="s">
        <v>4251</v>
      </c>
      <c r="G149" s="4"/>
      <c r="H149" s="4"/>
      <c r="I149" s="5"/>
      <c r="J149" s="14" t="str">
        <f t="shared" si="8"/>
        <v/>
      </c>
      <c r="K149" s="15"/>
      <c r="L149" s="10" t="s">
        <v>25</v>
      </c>
      <c r="M149" s="10"/>
      <c r="N149" s="14" t="str">
        <f t="shared" si="9"/>
        <v/>
      </c>
      <c r="O149" s="10" t="s">
        <v>25</v>
      </c>
      <c r="P149" s="16"/>
    </row>
    <row r="150" spans="2:16" ht="130.5" customHeight="1" x14ac:dyDescent="0.25">
      <c r="B150" s="10">
        <v>7</v>
      </c>
      <c r="C150" s="10" t="s">
        <v>2062</v>
      </c>
      <c r="D150" s="11" t="s">
        <v>4383</v>
      </c>
      <c r="E150" s="12" t="s">
        <v>4403</v>
      </c>
      <c r="F150" s="13" t="s">
        <v>4251</v>
      </c>
      <c r="G150" s="4"/>
      <c r="H150" s="4"/>
      <c r="I150" s="5"/>
      <c r="J150" s="14" t="str">
        <f t="shared" si="8"/>
        <v/>
      </c>
      <c r="K150" s="15"/>
      <c r="L150" s="10" t="s">
        <v>25</v>
      </c>
      <c r="M150" s="10"/>
      <c r="N150" s="14" t="str">
        <f t="shared" si="9"/>
        <v/>
      </c>
      <c r="O150" s="10" t="s">
        <v>25</v>
      </c>
      <c r="P150" s="16"/>
    </row>
    <row r="151" spans="2:16" ht="130.5" customHeight="1" x14ac:dyDescent="0.25">
      <c r="B151" s="10">
        <v>7</v>
      </c>
      <c r="C151" s="10" t="s">
        <v>2064</v>
      </c>
      <c r="D151" s="11" t="s">
        <v>4383</v>
      </c>
      <c r="E151" s="12" t="s">
        <v>4404</v>
      </c>
      <c r="F151" s="13" t="s">
        <v>4251</v>
      </c>
      <c r="G151" s="4"/>
      <c r="H151" s="4"/>
      <c r="I151" s="5"/>
      <c r="J151" s="14" t="str">
        <f t="shared" si="8"/>
        <v/>
      </c>
      <c r="K151" s="15"/>
      <c r="L151" s="10" t="s">
        <v>25</v>
      </c>
      <c r="M151" s="10"/>
      <c r="N151" s="14" t="str">
        <f t="shared" si="9"/>
        <v/>
      </c>
      <c r="O151" s="10" t="s">
        <v>25</v>
      </c>
      <c r="P151" s="16"/>
    </row>
  </sheetData>
  <sheetProtection algorithmName="SHA-512" hashValue="S659822eM1YyWQ3x3OgX9eRNEUD5BTJ6pOIi2b/cyMdR/0zuoav8JFbzNUxJ23KgRZZkv7GDhi80C1TlfvzEww==" saltValue="FOBCY+CEkRlCe7EQZfJHrQ==" spinCount="100000" sheet="1" objects="1" scenarios="1"/>
  <mergeCells count="7">
    <mergeCell ref="B5:J5"/>
    <mergeCell ref="B3:P3"/>
    <mergeCell ref="B2:H2"/>
    <mergeCell ref="B1:P1"/>
    <mergeCell ref="I2:P2"/>
    <mergeCell ref="B4:P4"/>
    <mergeCell ref="L5:P5"/>
  </mergeCells>
  <conditionalFormatting sqref="O7:O151">
    <cfRule type="containsText" dxfId="18" priority="1" operator="containsText" text="Sim">
      <formula>NOT(ISERROR(SEARCH("Sim",O7)))</formula>
    </cfRule>
  </conditionalFormatting>
  <dataValidations xWindow="1258" yWindow="639" count="2">
    <dataValidation type="list" allowBlank="1" showErrorMessage="1" sqref="G7:G151 O7:O151" xr:uid="{00000000-0002-0000-0000-000000000000}">
      <formula1>"Sim,Não"</formula1>
    </dataValidation>
    <dataValidation type="list" allowBlank="1" showErrorMessage="1" sqref="H7:H151 M7:M151" xr:uid="{00000000-0002-0000-0000-000001000000}">
      <formula1>"Atende,Atende parcialmente,Não atende"</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K23"/>
  <sheetViews>
    <sheetView showGridLines="0" workbookViewId="0">
      <pane ySplit="7" topLeftCell="A8" activePane="bottomLeft" state="frozen"/>
      <selection activeCell="C27" sqref="C27"/>
      <selection pane="bottomLeft" activeCell="E20" sqref="E20"/>
    </sheetView>
  </sheetViews>
  <sheetFormatPr defaultRowHeight="15" x14ac:dyDescent="0.25"/>
  <cols>
    <col min="2" max="2" width="38.7109375" bestFit="1" customWidth="1"/>
    <col min="3" max="3" width="48" customWidth="1"/>
    <col min="4" max="4" width="22" customWidth="1"/>
    <col min="5" max="5" width="34" customWidth="1"/>
    <col min="6" max="7" width="14" customWidth="1"/>
    <col min="8" max="10" width="18" customWidth="1"/>
    <col min="11" max="11" width="17.7109375" customWidth="1"/>
  </cols>
  <sheetData>
    <row r="1" spans="2:11" x14ac:dyDescent="0.25">
      <c r="B1" t="s">
        <v>0</v>
      </c>
    </row>
    <row r="2" spans="2:11" ht="25.5" customHeight="1" x14ac:dyDescent="0.25">
      <c r="B2" s="52" t="s">
        <v>1</v>
      </c>
      <c r="C2" s="45"/>
      <c r="D2" s="45"/>
      <c r="E2" s="45"/>
      <c r="F2" s="45"/>
      <c r="G2" s="45"/>
      <c r="H2" s="45"/>
      <c r="I2" s="45"/>
      <c r="J2" s="45"/>
    </row>
    <row r="3" spans="2:11" ht="30.6" customHeight="1" x14ac:dyDescent="0.25">
      <c r="B3" s="49" t="s">
        <v>4405</v>
      </c>
      <c r="C3" s="50"/>
      <c r="D3" s="50"/>
      <c r="E3" s="51"/>
      <c r="F3" s="53" t="s">
        <v>2</v>
      </c>
      <c r="G3" s="45"/>
      <c r="H3" s="45"/>
      <c r="I3" s="45"/>
      <c r="J3" s="45"/>
    </row>
    <row r="4" spans="2:11" ht="30.6" customHeight="1" x14ac:dyDescent="0.25">
      <c r="B4" s="44" t="s">
        <v>3</v>
      </c>
      <c r="C4" s="45"/>
      <c r="D4" s="45"/>
      <c r="E4" s="45"/>
      <c r="F4" s="45"/>
      <c r="G4" s="45"/>
      <c r="H4" s="45"/>
      <c r="I4" s="45"/>
      <c r="J4" s="45"/>
    </row>
    <row r="5" spans="2:11" ht="15.6" customHeight="1" x14ac:dyDescent="0.25">
      <c r="B5" s="54" t="s">
        <v>4248</v>
      </c>
      <c r="C5" s="45"/>
      <c r="D5" s="45"/>
      <c r="E5" s="45"/>
      <c r="F5" s="45"/>
      <c r="G5" s="45"/>
      <c r="H5" s="45"/>
      <c r="I5" s="45"/>
      <c r="J5" s="45"/>
    </row>
    <row r="6" spans="2:11" ht="36.6" customHeight="1" x14ac:dyDescent="0.25">
      <c r="B6" s="56" t="s">
        <v>4406</v>
      </c>
      <c r="C6" s="45"/>
      <c r="D6" s="45"/>
      <c r="E6" s="45"/>
      <c r="F6" s="45"/>
      <c r="G6" s="45"/>
      <c r="H6" s="45"/>
      <c r="I6" s="45"/>
      <c r="J6" s="45"/>
    </row>
    <row r="7" spans="2:11" ht="35.1" customHeight="1" x14ac:dyDescent="0.25">
      <c r="B7" s="24" t="s">
        <v>7</v>
      </c>
      <c r="C7" s="24" t="s">
        <v>4407</v>
      </c>
      <c r="D7" s="24" t="s">
        <v>4408</v>
      </c>
      <c r="E7" s="24" t="s">
        <v>4409</v>
      </c>
      <c r="F7" s="24" t="s">
        <v>4410</v>
      </c>
      <c r="G7" s="24" t="s">
        <v>4411</v>
      </c>
      <c r="H7" s="24" t="s">
        <v>4412</v>
      </c>
      <c r="I7" s="24" t="s">
        <v>4413</v>
      </c>
      <c r="J7" s="24" t="s">
        <v>4414</v>
      </c>
    </row>
    <row r="8" spans="2:11" x14ac:dyDescent="0.25">
      <c r="B8" s="26" t="s">
        <v>20</v>
      </c>
      <c r="C8" s="27" t="s">
        <v>4249</v>
      </c>
      <c r="D8" s="28">
        <f>COUNTIFS('A-Checklist AVA'!B7:B151,"1",'A-Checklist AVA'!L7:L151,"Sim")</f>
        <v>37</v>
      </c>
      <c r="E8" s="28">
        <f>COUNTIFS('A-Checklist AVA'!B7:B151,"1",'A-Checklist AVA'!L7:L151,"Sim",'A-Checklist AVA'!O7:O151,"Sim",'A-Checklist AVA'!M7:M151,"&lt;&gt;Atende")</f>
        <v>2</v>
      </c>
      <c r="F8" s="28">
        <f>SUMIFS('A-Checklist AVA'!N7:N151,'A-Checklist AVA'!B7:B151,"1")</f>
        <v>0</v>
      </c>
      <c r="G8" s="28">
        <f t="shared" ref="G8:G14" si="0">D8*5</f>
        <v>185</v>
      </c>
      <c r="H8" s="29">
        <f t="shared" ref="H8:H14" si="1">IFERROR(F8/G8,0)</f>
        <v>0</v>
      </c>
      <c r="I8" s="28" t="str">
        <f t="shared" ref="I8:I14" si="2">IF(H8&gt;=0.85,"SIM","NÃO")</f>
        <v>NÃO</v>
      </c>
      <c r="J8" s="28" t="str">
        <f>IF(E8&gt;0,"DESCLASSIFICADO",IF(D8&lt;15,"INSUFICIENTE",IF(H8&gt;=0.85,"APROVADO","REPROVADO")))</f>
        <v>DESCLASSIFICADO</v>
      </c>
      <c r="K8" s="25">
        <f t="shared" ref="K8:K14" si="3">IF(J8="APROVADO",1,0)</f>
        <v>0</v>
      </c>
    </row>
    <row r="9" spans="2:11" x14ac:dyDescent="0.25">
      <c r="B9" s="30" t="s">
        <v>93</v>
      </c>
      <c r="C9" s="31" t="s">
        <v>4291</v>
      </c>
      <c r="D9" s="32">
        <f>COUNTIFS('A-Checklist AVA'!B7:B151,"2",'A-Checklist AVA'!L7:L151,"Sim")</f>
        <v>15</v>
      </c>
      <c r="E9" s="32">
        <f>COUNTIFS('A-Checklist AVA'!B7:B151,"2",'A-Checklist AVA'!L7:L151,"Sim",'A-Checklist AVA'!O7:O151,"Sim",'A-Checklist AVA'!M7:M151,"&lt;&gt;Atende")</f>
        <v>15</v>
      </c>
      <c r="F9" s="32">
        <f>SUMIFS('A-Checklist AVA'!N7:N151,'A-Checklist AVA'!B7:B151,"2")</f>
        <v>0</v>
      </c>
      <c r="G9" s="32">
        <f t="shared" si="0"/>
        <v>75</v>
      </c>
      <c r="H9" s="33">
        <f t="shared" si="1"/>
        <v>0</v>
      </c>
      <c r="I9" s="32" t="str">
        <f t="shared" si="2"/>
        <v>NÃO</v>
      </c>
      <c r="J9" s="32" t="str">
        <f>IF(E9&gt;0,"DESCLASSIFICADO",IF(D9&lt;15,"INSUFICIENTE",IF(H9&gt;=0.85,"APROVADO","REPROVADO")))</f>
        <v>DESCLASSIFICADO</v>
      </c>
      <c r="K9" s="25">
        <f t="shared" si="3"/>
        <v>0</v>
      </c>
    </row>
    <row r="10" spans="2:11" x14ac:dyDescent="0.25">
      <c r="B10" s="26" t="s">
        <v>328</v>
      </c>
      <c r="C10" s="27" t="s">
        <v>4307</v>
      </c>
      <c r="D10" s="28">
        <f>COUNTIFS('A-Checklist AVA'!B7:B151,"3",'A-Checklist AVA'!L7:L151,"Sim")</f>
        <v>14</v>
      </c>
      <c r="E10" s="28">
        <f>COUNTIFS('A-Checklist AVA'!B7:B151,"3",'A-Checklist AVA'!L7:L151,"Sim",'A-Checklist AVA'!O7:O151,"Sim",'A-Checklist AVA'!M7:M151,"&lt;&gt;Atende")</f>
        <v>2</v>
      </c>
      <c r="F10" s="28">
        <f>SUMIFS('A-Checklist AVA'!N7:N151,'A-Checklist AVA'!B7:B151,"3")</f>
        <v>0</v>
      </c>
      <c r="G10" s="28">
        <f t="shared" si="0"/>
        <v>70</v>
      </c>
      <c r="H10" s="29">
        <f t="shared" si="1"/>
        <v>0</v>
      </c>
      <c r="I10" s="28" t="str">
        <f t="shared" si="2"/>
        <v>NÃO</v>
      </c>
      <c r="J10" s="28" t="str">
        <f>IF(E10&gt;0,"DESCLASSIFICADO",IF(D10&lt;13,"INSUFICIENTE",IF(H10&gt;=0.85,"APROVADO","REPROVADO")))</f>
        <v>DESCLASSIFICADO</v>
      </c>
      <c r="K10" s="25">
        <f t="shared" si="3"/>
        <v>0</v>
      </c>
    </row>
    <row r="11" spans="2:11" ht="30" customHeight="1" x14ac:dyDescent="0.25">
      <c r="B11" s="30" t="s">
        <v>1526</v>
      </c>
      <c r="C11" s="31" t="s">
        <v>4322</v>
      </c>
      <c r="D11" s="32">
        <f>COUNTIFS('A-Checklist AVA'!B7:B151,"4",'A-Checklist AVA'!L7:L151,"Sim")</f>
        <v>32</v>
      </c>
      <c r="E11" s="32">
        <f>COUNTIFS('A-Checklist AVA'!B7:B151,"4",'A-Checklist AVA'!L7:L151,"Sim",'A-Checklist AVA'!O7:O151,"Sim",'A-Checklist AVA'!M7:M151,"&lt;&gt;Atende")</f>
        <v>29</v>
      </c>
      <c r="F11" s="32">
        <f>SUMIFS('A-Checklist AVA'!N7:N151,'A-Checklist AVA'!B7:B151,"4")</f>
        <v>0</v>
      </c>
      <c r="G11" s="32">
        <f t="shared" si="0"/>
        <v>160</v>
      </c>
      <c r="H11" s="33">
        <f t="shared" si="1"/>
        <v>0</v>
      </c>
      <c r="I11" s="32" t="str">
        <f t="shared" si="2"/>
        <v>NÃO</v>
      </c>
      <c r="J11" s="32" t="str">
        <f>IF(E11&gt;0,"DESCLASSIFICADO",IF(D11&lt;15,"INSUFICIENTE",IF(H11&gt;=0.85,"APROVADO","REPROVADO")))</f>
        <v>DESCLASSIFICADO</v>
      </c>
      <c r="K11" s="25">
        <f t="shared" si="3"/>
        <v>0</v>
      </c>
    </row>
    <row r="12" spans="2:11" x14ac:dyDescent="0.25">
      <c r="B12" s="26" t="s">
        <v>1865</v>
      </c>
      <c r="C12" s="27" t="s">
        <v>4355</v>
      </c>
      <c r="D12" s="28">
        <f>COUNTIFS('A-Checklist AVA'!B7:B151,"5",'A-Checklist AVA'!L7:L151,"Sim")</f>
        <v>12</v>
      </c>
      <c r="E12" s="28">
        <f>COUNTIFS('A-Checklist AVA'!B7:B151,"5",'A-Checklist AVA'!L7:L151,"Sim",'A-Checklist AVA'!O7:O151,"Sim",'A-Checklist AVA'!M7:M151,"&lt;&gt;Atende")</f>
        <v>3</v>
      </c>
      <c r="F12" s="28">
        <f>SUMIFS('A-Checklist AVA'!N7:N151,'A-Checklist AVA'!B7:B151,"5")</f>
        <v>0</v>
      </c>
      <c r="G12" s="28">
        <f t="shared" si="0"/>
        <v>60</v>
      </c>
      <c r="H12" s="29">
        <f t="shared" si="1"/>
        <v>0</v>
      </c>
      <c r="I12" s="28" t="str">
        <f t="shared" si="2"/>
        <v>NÃO</v>
      </c>
      <c r="J12" s="28" t="str">
        <f>IF(E12&gt;0,"DESCLASSIFICADO",IF(D12&lt;10,"INSUFICIENTE",IF(H12&gt;=0.85,"APROVADO","REPROVADO")))</f>
        <v>DESCLASSIFICADO</v>
      </c>
      <c r="K12" s="25">
        <f t="shared" si="3"/>
        <v>0</v>
      </c>
    </row>
    <row r="13" spans="2:11" x14ac:dyDescent="0.25">
      <c r="B13" s="30" t="s">
        <v>1950</v>
      </c>
      <c r="C13" s="31" t="s">
        <v>4368</v>
      </c>
      <c r="D13" s="32">
        <f>COUNTIFS('A-Checklist AVA'!B7:B151,"6",'A-Checklist AVA'!L7:L151,"Sim")</f>
        <v>14</v>
      </c>
      <c r="E13" s="32">
        <f>COUNTIFS('A-Checklist AVA'!B7:B151,"6",'A-Checklist AVA'!L7:L151,"Sim",'A-Checklist AVA'!O7:O151,"Sim",'A-Checklist AVA'!M7:M151,"&lt;&gt;Atende")</f>
        <v>12</v>
      </c>
      <c r="F13" s="32">
        <f>SUMIFS('A-Checklist AVA'!N7:N151,'A-Checklist AVA'!B7:B151,"6")</f>
        <v>0</v>
      </c>
      <c r="G13" s="32">
        <f t="shared" si="0"/>
        <v>70</v>
      </c>
      <c r="H13" s="33">
        <f t="shared" si="1"/>
        <v>0</v>
      </c>
      <c r="I13" s="32" t="str">
        <f t="shared" si="2"/>
        <v>NÃO</v>
      </c>
      <c r="J13" s="32" t="str">
        <f>IF(E13&gt;0,"DESCLASSIFICADO",IF(D13&lt;10,"INSUFICIENTE",IF(H13&gt;=0.85,"APROVADO","REPROVADO")))</f>
        <v>DESCLASSIFICADO</v>
      </c>
      <c r="K13" s="25">
        <f t="shared" si="3"/>
        <v>0</v>
      </c>
    </row>
    <row r="14" spans="2:11" x14ac:dyDescent="0.25">
      <c r="B14" s="26" t="s">
        <v>2021</v>
      </c>
      <c r="C14" s="27" t="s">
        <v>4383</v>
      </c>
      <c r="D14" s="28">
        <f>COUNTIFS('A-Checklist AVA'!B7:B151,"7",'A-Checklist AVA'!L7:L151,"Sim")</f>
        <v>21</v>
      </c>
      <c r="E14" s="28">
        <f>COUNTIFS('A-Checklist AVA'!B7:B151,"7",'A-Checklist AVA'!L7:L151,"Sim",'A-Checklist AVA'!O7:O151,"Sim",'A-Checklist AVA'!M7:M151,"&lt;&gt;Atende")</f>
        <v>10</v>
      </c>
      <c r="F14" s="28">
        <f>SUMIFS('A-Checklist AVA'!N7:N151,'A-Checklist AVA'!B7:B151,"7")</f>
        <v>0</v>
      </c>
      <c r="G14" s="28">
        <f t="shared" si="0"/>
        <v>105</v>
      </c>
      <c r="H14" s="29">
        <f t="shared" si="1"/>
        <v>0</v>
      </c>
      <c r="I14" s="28" t="str">
        <f t="shared" si="2"/>
        <v>NÃO</v>
      </c>
      <c r="J14" s="28" t="str">
        <f>IF(E14&gt;0,"DESCLASSIFICADO",IF(D14&lt;15,"INSUFICIENTE",IF(H14&gt;=0.85,"APROVADO","REPROVADO")))</f>
        <v>DESCLASSIFICADO</v>
      </c>
      <c r="K14" s="25">
        <f t="shared" si="3"/>
        <v>0</v>
      </c>
    </row>
    <row r="15" spans="2:11" x14ac:dyDescent="0.25">
      <c r="K15" s="25">
        <f>SUM(K8:K14)</f>
        <v>0</v>
      </c>
    </row>
    <row r="17" spans="2:4" ht="15.95" customHeight="1" thickBot="1" x14ac:dyDescent="0.3">
      <c r="B17" s="34" t="s">
        <v>4415</v>
      </c>
    </row>
    <row r="18" spans="2:4" ht="15" customHeight="1" thickBot="1" x14ac:dyDescent="0.3">
      <c r="B18" s="35" t="s">
        <v>4416</v>
      </c>
      <c r="C18" s="36">
        <f>AVERAGE(H8:H14)</f>
        <v>0</v>
      </c>
    </row>
    <row r="19" spans="2:4" ht="15" customHeight="1" thickBot="1" x14ac:dyDescent="0.3">
      <c r="B19" s="35" t="s">
        <v>4417</v>
      </c>
      <c r="C19" s="37">
        <f>C18*60</f>
        <v>0</v>
      </c>
      <c r="D19" s="38" t="str">
        <f>IF(C19&lt;C20,"REPROVADO","APROVADO")</f>
        <v>REPROVADO</v>
      </c>
    </row>
    <row r="20" spans="2:4" ht="15" customHeight="1" thickBot="1" x14ac:dyDescent="0.3">
      <c r="B20" s="35" t="s">
        <v>4418</v>
      </c>
      <c r="C20" s="37">
        <f>60*0.85</f>
        <v>51</v>
      </c>
    </row>
    <row r="21" spans="2:4" ht="15" customHeight="1" thickBot="1" x14ac:dyDescent="0.3">
      <c r="B21" s="35" t="s">
        <v>4419</v>
      </c>
      <c r="C21" s="39" t="s">
        <v>4420</v>
      </c>
    </row>
    <row r="22" spans="2:4" ht="15" customHeight="1" thickBot="1" x14ac:dyDescent="0.3">
      <c r="B22" s="35" t="s">
        <v>4421</v>
      </c>
      <c r="C22" s="39" t="s">
        <v>4422</v>
      </c>
    </row>
    <row r="23" spans="2:4" ht="15" customHeight="1" thickBot="1" x14ac:dyDescent="0.3">
      <c r="B23" s="35" t="s">
        <v>4423</v>
      </c>
      <c r="C23" s="39" t="str">
        <f>IF(K15&lt;7,"REPROVADO","APROVADO")</f>
        <v>REPROVADO</v>
      </c>
    </row>
  </sheetData>
  <sheetProtection algorithmName="SHA-512" hashValue="8VTpAw4+/AYaXdZwgZ7n2rPIMnn38d8O/RDucBNkP+iGenwqqmAtjZwSFwds9mxI0ZGrDkaiZRoVuL8SV7Lz5g==" saltValue="oElOqlB5BJwUbCQ9Zkj9WQ==" spinCount="100000" sheet="1" objects="1" scenarios="1"/>
  <mergeCells count="6">
    <mergeCell ref="B6:J6"/>
    <mergeCell ref="B2:J2"/>
    <mergeCell ref="F3:J3"/>
    <mergeCell ref="B5:J5"/>
    <mergeCell ref="B3:E3"/>
    <mergeCell ref="B4:J4"/>
  </mergeCells>
  <conditionalFormatting sqref="C23">
    <cfRule type="containsText" dxfId="17" priority="1" operator="containsText" text="REPROVADO">
      <formula>NOT(ISERROR(SEARCH("REPROVADO",C23)))</formula>
    </cfRule>
    <cfRule type="containsText" dxfId="16" priority="2" operator="containsText" text="APROVADO">
      <formula>NOT(ISERROR(SEARCH("APROVADO",C23)))</formula>
    </cfRule>
  </conditionalFormatting>
  <conditionalFormatting sqref="D19">
    <cfRule type="containsText" dxfId="15" priority="3" operator="containsText" text="APROVADO">
      <formula>NOT(ISERROR(SEARCH("APROVADO",D19)))</formula>
    </cfRule>
    <cfRule type="containsText" dxfId="14" priority="4" operator="containsText" text="REPROVADO">
      <formula>NOT(ISERROR(SEARCH("REPROVADO",D19)))</formula>
    </cfRule>
  </conditionalFormatting>
  <conditionalFormatting sqref="J8:J14">
    <cfRule type="containsText" dxfId="13" priority="6" operator="containsText" text="DESCLASSIFICADO">
      <formula>NOT(ISERROR(SEARCH("DESCLASSIFICADO",J8)))</formula>
    </cfRule>
    <cfRule type="containsText" dxfId="12" priority="7" operator="containsText" text="REPROVADO">
      <formula>NOT(ISERROR(SEARCH("REPROVADO",J8)))</formula>
    </cfRule>
    <cfRule type="containsText" dxfId="11" priority="8" operator="containsText" text="APROVADO">
      <formula>NOT(ISERROR(SEARCH("APROVADO",J8)))</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P2096"/>
  <sheetViews>
    <sheetView showGridLines="0" tabSelected="1" zoomScale="80" zoomScaleNormal="80" workbookViewId="0">
      <pane xSplit="1" ySplit="6" topLeftCell="B160" activePane="bottomRight" state="frozen"/>
      <selection pane="topRight" activeCell="B1" sqref="B1"/>
      <selection pane="bottomLeft" activeCell="A7" sqref="A7"/>
      <selection pane="bottomRight" activeCell="G129" sqref="G129"/>
    </sheetView>
  </sheetViews>
  <sheetFormatPr defaultColWidth="27.42578125" defaultRowHeight="15" x14ac:dyDescent="0.25"/>
  <cols>
    <col min="1" max="1" width="5.5703125" customWidth="1"/>
    <col min="2" max="2" width="4.85546875" bestFit="1" customWidth="1"/>
    <col min="3" max="3" width="8" bestFit="1" customWidth="1"/>
    <col min="4" max="4" width="37.5703125" style="1" customWidth="1"/>
    <col min="5" max="5" width="99.140625" customWidth="1"/>
    <col min="6" max="6" width="70.85546875" customWidth="1"/>
    <col min="7" max="7" width="20.140625" style="2" bestFit="1" customWidth="1"/>
    <col min="8" max="8" width="18.5703125" style="2" customWidth="1"/>
    <col min="9" max="9" width="41.85546875" style="3" customWidth="1"/>
    <col min="10" max="10" width="13" style="2" customWidth="1"/>
    <col min="11" max="11" width="8.140625" style="2" customWidth="1"/>
    <col min="12" max="12" width="14.28515625" style="2" bestFit="1" customWidth="1"/>
    <col min="13" max="13" width="19.42578125" style="2" bestFit="1" customWidth="1"/>
    <col min="14" max="14" width="12.42578125" style="2" customWidth="1"/>
    <col min="15" max="15" width="21.85546875" style="2" bestFit="1" customWidth="1"/>
    <col min="16" max="16" width="55.42578125" style="3" customWidth="1"/>
  </cols>
  <sheetData>
    <row r="1" spans="2:16" ht="36" customHeight="1" x14ac:dyDescent="0.25">
      <c r="B1" s="52" t="s">
        <v>0</v>
      </c>
      <c r="C1" s="45"/>
      <c r="D1" s="46"/>
      <c r="E1" s="45"/>
      <c r="F1" s="45"/>
      <c r="G1" s="47"/>
      <c r="H1" s="47"/>
      <c r="I1" s="48"/>
      <c r="J1" s="47"/>
      <c r="K1" s="47"/>
      <c r="L1" s="47"/>
      <c r="M1" s="47"/>
      <c r="N1" s="47"/>
      <c r="O1" s="47"/>
      <c r="P1" s="48"/>
    </row>
    <row r="2" spans="2:16" ht="32.1" customHeight="1" x14ac:dyDescent="0.25">
      <c r="B2" s="49" t="s">
        <v>1</v>
      </c>
      <c r="C2" s="50"/>
      <c r="D2" s="50"/>
      <c r="E2" s="50"/>
      <c r="F2" s="50"/>
      <c r="G2" s="50"/>
      <c r="H2" s="51"/>
      <c r="I2" s="53" t="s">
        <v>2</v>
      </c>
      <c r="J2" s="47"/>
      <c r="K2" s="47"/>
      <c r="L2" s="47"/>
      <c r="M2" s="47"/>
      <c r="N2" s="47"/>
      <c r="O2" s="47"/>
      <c r="P2" s="48"/>
    </row>
    <row r="3" spans="2:16" ht="32.1" customHeight="1" x14ac:dyDescent="0.25">
      <c r="B3" s="44" t="s">
        <v>3</v>
      </c>
      <c r="C3" s="45"/>
      <c r="D3" s="46"/>
      <c r="E3" s="45"/>
      <c r="F3" s="45"/>
      <c r="G3" s="47"/>
      <c r="H3" s="47"/>
      <c r="I3" s="48"/>
      <c r="J3" s="47"/>
      <c r="K3" s="47"/>
      <c r="L3" s="47"/>
      <c r="M3" s="47"/>
      <c r="N3" s="47"/>
      <c r="O3" s="47"/>
      <c r="P3" s="48"/>
    </row>
    <row r="4" spans="2:16" ht="15.95" customHeight="1" thickBot="1" x14ac:dyDescent="0.3">
      <c r="B4" s="54" t="s">
        <v>4</v>
      </c>
      <c r="C4" s="45"/>
      <c r="D4" s="46"/>
      <c r="E4" s="45"/>
      <c r="F4" s="45"/>
      <c r="G4" s="47"/>
      <c r="H4" s="47"/>
      <c r="I4" s="48"/>
      <c r="J4" s="47"/>
      <c r="K4" s="47"/>
      <c r="L4" s="47"/>
      <c r="M4" s="47"/>
      <c r="N4" s="47"/>
      <c r="O4" s="47"/>
      <c r="P4" s="48"/>
    </row>
    <row r="5" spans="2:16" ht="39.6" customHeight="1" thickBot="1" x14ac:dyDescent="0.3">
      <c r="B5" s="41" t="s">
        <v>5</v>
      </c>
      <c r="C5" s="42"/>
      <c r="D5" s="42"/>
      <c r="E5" s="42"/>
      <c r="F5" s="42"/>
      <c r="G5" s="42"/>
      <c r="H5" s="42"/>
      <c r="I5" s="42"/>
      <c r="J5" s="43"/>
      <c r="K5" s="6"/>
      <c r="L5" s="55" t="s">
        <v>6</v>
      </c>
      <c r="M5" s="42"/>
      <c r="N5" s="42"/>
      <c r="O5" s="42"/>
      <c r="P5" s="43"/>
    </row>
    <row r="6" spans="2:16" ht="43.5" customHeight="1" x14ac:dyDescent="0.25">
      <c r="B6" s="21" t="s">
        <v>7</v>
      </c>
      <c r="C6" s="21" t="s">
        <v>8</v>
      </c>
      <c r="D6" s="7" t="s">
        <v>7</v>
      </c>
      <c r="E6" s="21" t="s">
        <v>9</v>
      </c>
      <c r="F6" s="21" t="s">
        <v>10</v>
      </c>
      <c r="G6" s="7" t="s">
        <v>11</v>
      </c>
      <c r="H6" s="7" t="s">
        <v>12</v>
      </c>
      <c r="I6" s="7" t="s">
        <v>13</v>
      </c>
      <c r="J6" s="8" t="s">
        <v>14</v>
      </c>
      <c r="K6" s="9"/>
      <c r="L6" s="7" t="s">
        <v>15</v>
      </c>
      <c r="M6" s="7" t="s">
        <v>16</v>
      </c>
      <c r="N6" s="8" t="s">
        <v>17</v>
      </c>
      <c r="O6" s="7" t="s">
        <v>18</v>
      </c>
      <c r="P6" s="7" t="s">
        <v>19</v>
      </c>
    </row>
    <row r="7" spans="2:16" ht="43.5" customHeight="1" x14ac:dyDescent="0.25">
      <c r="B7" s="10" t="s">
        <v>20</v>
      </c>
      <c r="C7" s="10" t="s">
        <v>21</v>
      </c>
      <c r="D7" s="11" t="s">
        <v>22</v>
      </c>
      <c r="E7" s="22" t="s">
        <v>23</v>
      </c>
      <c r="F7" s="13" t="s">
        <v>24</v>
      </c>
      <c r="G7" s="4"/>
      <c r="H7" s="4"/>
      <c r="I7" s="5"/>
      <c r="J7" s="14" t="str">
        <f t="shared" ref="J7:J70" si="0">IF(G7&lt;&gt;"Sim","",IF(H7="Atende",5,IF(H7="Atende parcialmente",2,IF(H7="Não atende",0,""))))</f>
        <v/>
      </c>
      <c r="K7" s="15"/>
      <c r="L7" s="10" t="s">
        <v>25</v>
      </c>
      <c r="M7" s="10"/>
      <c r="N7" s="14" t="str">
        <f t="shared" ref="N7:N70" si="1">IF(L7&lt;&gt;"Sim","",IF(M7="Atende",5,IF(M7="Atende parcialmente",2,IF(M7="Não atende",0,""))))</f>
        <v/>
      </c>
      <c r="O7" s="10" t="s">
        <v>25</v>
      </c>
      <c r="P7" s="16"/>
    </row>
    <row r="8" spans="2:16" ht="43.5" customHeight="1" x14ac:dyDescent="0.25">
      <c r="B8" s="10" t="s">
        <v>20</v>
      </c>
      <c r="C8" s="10" t="s">
        <v>26</v>
      </c>
      <c r="D8" s="11" t="s">
        <v>22</v>
      </c>
      <c r="E8" s="22" t="s">
        <v>27</v>
      </c>
      <c r="F8" s="13" t="s">
        <v>24</v>
      </c>
      <c r="G8" s="4"/>
      <c r="H8" s="4"/>
      <c r="I8" s="5"/>
      <c r="J8" s="14" t="str">
        <f t="shared" si="0"/>
        <v/>
      </c>
      <c r="K8" s="15"/>
      <c r="L8" s="10" t="s">
        <v>25</v>
      </c>
      <c r="M8" s="10"/>
      <c r="N8" s="14" t="str">
        <f t="shared" si="1"/>
        <v/>
      </c>
      <c r="O8" s="10" t="s">
        <v>25</v>
      </c>
      <c r="P8" s="16"/>
    </row>
    <row r="9" spans="2:16" ht="29.1" customHeight="1" x14ac:dyDescent="0.25">
      <c r="B9" s="10" t="s">
        <v>20</v>
      </c>
      <c r="C9" s="10" t="s">
        <v>28</v>
      </c>
      <c r="D9" s="11" t="s">
        <v>22</v>
      </c>
      <c r="E9" s="22" t="s">
        <v>29</v>
      </c>
      <c r="F9" s="13" t="s">
        <v>24</v>
      </c>
      <c r="G9" s="4"/>
      <c r="H9" s="4"/>
      <c r="I9" s="5"/>
      <c r="J9" s="14" t="str">
        <f t="shared" si="0"/>
        <v/>
      </c>
      <c r="K9" s="15"/>
      <c r="L9" s="10" t="s">
        <v>25</v>
      </c>
      <c r="M9" s="10"/>
      <c r="N9" s="14" t="str">
        <f t="shared" si="1"/>
        <v/>
      </c>
      <c r="O9" s="10" t="s">
        <v>25</v>
      </c>
      <c r="P9" s="16"/>
    </row>
    <row r="10" spans="2:16" ht="29.1" customHeight="1" x14ac:dyDescent="0.25">
      <c r="B10" s="10" t="s">
        <v>20</v>
      </c>
      <c r="C10" s="10" t="s">
        <v>30</v>
      </c>
      <c r="D10" s="11" t="s">
        <v>22</v>
      </c>
      <c r="E10" s="22" t="s">
        <v>31</v>
      </c>
      <c r="F10" s="13" t="s">
        <v>24</v>
      </c>
      <c r="G10" s="4"/>
      <c r="H10" s="4"/>
      <c r="I10" s="5"/>
      <c r="J10" s="14" t="str">
        <f t="shared" si="0"/>
        <v/>
      </c>
      <c r="K10" s="15"/>
      <c r="L10" s="10" t="s">
        <v>25</v>
      </c>
      <c r="M10" s="10"/>
      <c r="N10" s="14" t="str">
        <f t="shared" si="1"/>
        <v/>
      </c>
      <c r="O10" s="10" t="s">
        <v>25</v>
      </c>
      <c r="P10" s="16"/>
    </row>
    <row r="11" spans="2:16" ht="43.5" customHeight="1" x14ac:dyDescent="0.25">
      <c r="B11" s="10" t="s">
        <v>20</v>
      </c>
      <c r="C11" s="10" t="s">
        <v>32</v>
      </c>
      <c r="D11" s="11" t="s">
        <v>22</v>
      </c>
      <c r="E11" s="22" t="s">
        <v>33</v>
      </c>
      <c r="F11" s="13" t="s">
        <v>24</v>
      </c>
      <c r="G11" s="4"/>
      <c r="H11" s="4"/>
      <c r="I11" s="5"/>
      <c r="J11" s="14" t="str">
        <f t="shared" si="0"/>
        <v/>
      </c>
      <c r="K11" s="15"/>
      <c r="L11" s="10" t="s">
        <v>25</v>
      </c>
      <c r="M11" s="10"/>
      <c r="N11" s="14" t="str">
        <f t="shared" si="1"/>
        <v/>
      </c>
      <c r="O11" s="10" t="s">
        <v>25</v>
      </c>
      <c r="P11" s="16"/>
    </row>
    <row r="12" spans="2:16" ht="29.1" customHeight="1" x14ac:dyDescent="0.25">
      <c r="B12" s="10" t="s">
        <v>20</v>
      </c>
      <c r="C12" s="10" t="s">
        <v>34</v>
      </c>
      <c r="D12" s="11" t="s">
        <v>22</v>
      </c>
      <c r="E12" s="22" t="s">
        <v>35</v>
      </c>
      <c r="F12" s="13" t="s">
        <v>24</v>
      </c>
      <c r="G12" s="4"/>
      <c r="H12" s="4"/>
      <c r="I12" s="5"/>
      <c r="J12" s="14" t="str">
        <f t="shared" si="0"/>
        <v/>
      </c>
      <c r="K12" s="15"/>
      <c r="L12" s="10" t="s">
        <v>25</v>
      </c>
      <c r="M12" s="10"/>
      <c r="N12" s="14" t="str">
        <f t="shared" si="1"/>
        <v/>
      </c>
      <c r="O12" s="10" t="s">
        <v>36</v>
      </c>
      <c r="P12" s="16"/>
    </row>
    <row r="13" spans="2:16" ht="29.1" customHeight="1" x14ac:dyDescent="0.25">
      <c r="B13" s="10" t="s">
        <v>20</v>
      </c>
      <c r="C13" s="10" t="s">
        <v>37</v>
      </c>
      <c r="D13" s="11" t="s">
        <v>22</v>
      </c>
      <c r="E13" s="22" t="s">
        <v>38</v>
      </c>
      <c r="F13" s="13" t="s">
        <v>24</v>
      </c>
      <c r="G13" s="4"/>
      <c r="H13" s="4"/>
      <c r="I13" s="5"/>
      <c r="J13" s="14" t="str">
        <f t="shared" si="0"/>
        <v/>
      </c>
      <c r="K13" s="15"/>
      <c r="L13" s="10" t="s">
        <v>25</v>
      </c>
      <c r="M13" s="10"/>
      <c r="N13" s="14" t="str">
        <f t="shared" si="1"/>
        <v/>
      </c>
      <c r="O13" s="10" t="s">
        <v>25</v>
      </c>
      <c r="P13" s="16"/>
    </row>
    <row r="14" spans="2:16" ht="29.1" customHeight="1" x14ac:dyDescent="0.25">
      <c r="B14" s="10" t="s">
        <v>20</v>
      </c>
      <c r="C14" s="10" t="s">
        <v>39</v>
      </c>
      <c r="D14" s="11" t="s">
        <v>22</v>
      </c>
      <c r="E14" s="22" t="s">
        <v>40</v>
      </c>
      <c r="F14" s="13" t="s">
        <v>24</v>
      </c>
      <c r="G14" s="4"/>
      <c r="H14" s="4"/>
      <c r="I14" s="5"/>
      <c r="J14" s="14" t="str">
        <f t="shared" si="0"/>
        <v/>
      </c>
      <c r="K14" s="15"/>
      <c r="L14" s="10" t="s">
        <v>25</v>
      </c>
      <c r="M14" s="10"/>
      <c r="N14" s="14" t="str">
        <f t="shared" si="1"/>
        <v/>
      </c>
      <c r="O14" s="10" t="s">
        <v>25</v>
      </c>
      <c r="P14" s="16"/>
    </row>
    <row r="15" spans="2:16" ht="29.1" customHeight="1" x14ac:dyDescent="0.25">
      <c r="B15" s="10" t="s">
        <v>20</v>
      </c>
      <c r="C15" s="10" t="s">
        <v>41</v>
      </c>
      <c r="D15" s="11" t="s">
        <v>22</v>
      </c>
      <c r="E15" s="22" t="s">
        <v>42</v>
      </c>
      <c r="F15" s="13" t="s">
        <v>24</v>
      </c>
      <c r="G15" s="4"/>
      <c r="H15" s="4"/>
      <c r="I15" s="5"/>
      <c r="J15" s="14" t="str">
        <f t="shared" si="0"/>
        <v/>
      </c>
      <c r="K15" s="15"/>
      <c r="L15" s="10" t="s">
        <v>25</v>
      </c>
      <c r="M15" s="10"/>
      <c r="N15" s="14" t="str">
        <f t="shared" si="1"/>
        <v/>
      </c>
      <c r="O15" s="10" t="s">
        <v>25</v>
      </c>
      <c r="P15" s="16"/>
    </row>
    <row r="16" spans="2:16" ht="29.1" customHeight="1" x14ac:dyDescent="0.25">
      <c r="B16" s="10" t="s">
        <v>20</v>
      </c>
      <c r="C16" s="10" t="s">
        <v>43</v>
      </c>
      <c r="D16" s="11" t="s">
        <v>22</v>
      </c>
      <c r="E16" s="22" t="s">
        <v>44</v>
      </c>
      <c r="F16" s="13" t="s">
        <v>24</v>
      </c>
      <c r="G16" s="4"/>
      <c r="H16" s="4"/>
      <c r="I16" s="5"/>
      <c r="J16" s="14" t="str">
        <f t="shared" si="0"/>
        <v/>
      </c>
      <c r="K16" s="15"/>
      <c r="L16" s="10" t="s">
        <v>25</v>
      </c>
      <c r="M16" s="10"/>
      <c r="N16" s="14" t="str">
        <f t="shared" si="1"/>
        <v/>
      </c>
      <c r="O16" s="10" t="s">
        <v>25</v>
      </c>
      <c r="P16" s="16"/>
    </row>
    <row r="17" spans="2:16" ht="29.1" customHeight="1" x14ac:dyDescent="0.25">
      <c r="B17" s="10" t="s">
        <v>20</v>
      </c>
      <c r="C17" s="10" t="s">
        <v>45</v>
      </c>
      <c r="D17" s="11" t="s">
        <v>22</v>
      </c>
      <c r="E17" s="22" t="s">
        <v>46</v>
      </c>
      <c r="F17" s="13" t="s">
        <v>24</v>
      </c>
      <c r="G17" s="4"/>
      <c r="H17" s="4"/>
      <c r="I17" s="5"/>
      <c r="J17" s="14" t="str">
        <f t="shared" si="0"/>
        <v/>
      </c>
      <c r="K17" s="15"/>
      <c r="L17" s="10" t="s">
        <v>25</v>
      </c>
      <c r="M17" s="10"/>
      <c r="N17" s="14" t="str">
        <f t="shared" si="1"/>
        <v/>
      </c>
      <c r="O17" s="10" t="s">
        <v>25</v>
      </c>
      <c r="P17" s="16"/>
    </row>
    <row r="18" spans="2:16" ht="29.1" customHeight="1" x14ac:dyDescent="0.25">
      <c r="B18" s="10" t="s">
        <v>20</v>
      </c>
      <c r="C18" s="10" t="s">
        <v>47</v>
      </c>
      <c r="D18" s="11" t="s">
        <v>22</v>
      </c>
      <c r="E18" s="22" t="s">
        <v>48</v>
      </c>
      <c r="F18" s="13" t="s">
        <v>24</v>
      </c>
      <c r="G18" s="4"/>
      <c r="H18" s="4"/>
      <c r="I18" s="5"/>
      <c r="J18" s="14" t="str">
        <f t="shared" si="0"/>
        <v/>
      </c>
      <c r="K18" s="15"/>
      <c r="L18" s="10" t="s">
        <v>25</v>
      </c>
      <c r="M18" s="10"/>
      <c r="N18" s="14" t="str">
        <f t="shared" si="1"/>
        <v/>
      </c>
      <c r="O18" s="10" t="s">
        <v>25</v>
      </c>
      <c r="P18" s="16"/>
    </row>
    <row r="19" spans="2:16" ht="43.5" customHeight="1" x14ac:dyDescent="0.25">
      <c r="B19" s="10" t="s">
        <v>20</v>
      </c>
      <c r="C19" s="10" t="s">
        <v>49</v>
      </c>
      <c r="D19" s="11" t="s">
        <v>22</v>
      </c>
      <c r="E19" s="22" t="s">
        <v>50</v>
      </c>
      <c r="F19" s="13" t="s">
        <v>24</v>
      </c>
      <c r="G19" s="4"/>
      <c r="H19" s="4"/>
      <c r="I19" s="5"/>
      <c r="J19" s="14" t="str">
        <f t="shared" si="0"/>
        <v/>
      </c>
      <c r="K19" s="15"/>
      <c r="L19" s="10" t="s">
        <v>25</v>
      </c>
      <c r="M19" s="10"/>
      <c r="N19" s="14" t="str">
        <f t="shared" si="1"/>
        <v/>
      </c>
      <c r="O19" s="10" t="s">
        <v>36</v>
      </c>
      <c r="P19" s="16"/>
    </row>
    <row r="20" spans="2:16" ht="29.1" customHeight="1" x14ac:dyDescent="0.25">
      <c r="B20" s="10" t="s">
        <v>20</v>
      </c>
      <c r="C20" s="10" t="s">
        <v>51</v>
      </c>
      <c r="D20" s="11" t="s">
        <v>22</v>
      </c>
      <c r="E20" s="22" t="s">
        <v>52</v>
      </c>
      <c r="F20" s="13" t="s">
        <v>24</v>
      </c>
      <c r="G20" s="4"/>
      <c r="H20" s="4"/>
      <c r="I20" s="5"/>
      <c r="J20" s="14" t="str">
        <f t="shared" si="0"/>
        <v/>
      </c>
      <c r="K20" s="15"/>
      <c r="L20" s="10" t="s">
        <v>25</v>
      </c>
      <c r="M20" s="10"/>
      <c r="N20" s="14" t="str">
        <f t="shared" si="1"/>
        <v/>
      </c>
      <c r="O20" s="10" t="s">
        <v>36</v>
      </c>
      <c r="P20" s="16"/>
    </row>
    <row r="21" spans="2:16" ht="29.1" customHeight="1" x14ac:dyDescent="0.25">
      <c r="B21" s="10" t="s">
        <v>20</v>
      </c>
      <c r="C21" s="10" t="s">
        <v>53</v>
      </c>
      <c r="D21" s="11" t="s">
        <v>22</v>
      </c>
      <c r="E21" s="22" t="s">
        <v>54</v>
      </c>
      <c r="F21" s="13" t="s">
        <v>24</v>
      </c>
      <c r="G21" s="4"/>
      <c r="H21" s="4"/>
      <c r="I21" s="5"/>
      <c r="J21" s="14" t="str">
        <f t="shared" si="0"/>
        <v/>
      </c>
      <c r="K21" s="15"/>
      <c r="L21" s="10" t="s">
        <v>25</v>
      </c>
      <c r="M21" s="10"/>
      <c r="N21" s="14" t="str">
        <f t="shared" si="1"/>
        <v/>
      </c>
      <c r="O21" s="10" t="s">
        <v>36</v>
      </c>
      <c r="P21" s="16"/>
    </row>
    <row r="22" spans="2:16" ht="29.1" customHeight="1" x14ac:dyDescent="0.25">
      <c r="B22" s="10" t="s">
        <v>20</v>
      </c>
      <c r="C22" s="10" t="s">
        <v>55</v>
      </c>
      <c r="D22" s="11" t="s">
        <v>22</v>
      </c>
      <c r="E22" s="22" t="s">
        <v>56</v>
      </c>
      <c r="F22" s="13" t="s">
        <v>24</v>
      </c>
      <c r="G22" s="4"/>
      <c r="H22" s="4"/>
      <c r="I22" s="5"/>
      <c r="J22" s="14" t="str">
        <f t="shared" si="0"/>
        <v/>
      </c>
      <c r="K22" s="15"/>
      <c r="L22" s="10" t="s">
        <v>25</v>
      </c>
      <c r="M22" s="10"/>
      <c r="N22" s="14" t="str">
        <f t="shared" si="1"/>
        <v/>
      </c>
      <c r="O22" s="10" t="s">
        <v>36</v>
      </c>
      <c r="P22" s="16"/>
    </row>
    <row r="23" spans="2:16" ht="29.1" customHeight="1" x14ac:dyDescent="0.25">
      <c r="B23" s="10" t="s">
        <v>20</v>
      </c>
      <c r="C23" s="10" t="s">
        <v>57</v>
      </c>
      <c r="D23" s="11" t="s">
        <v>22</v>
      </c>
      <c r="E23" s="22" t="s">
        <v>58</v>
      </c>
      <c r="F23" s="13" t="s">
        <v>24</v>
      </c>
      <c r="G23" s="4"/>
      <c r="H23" s="4"/>
      <c r="I23" s="5"/>
      <c r="J23" s="14" t="str">
        <f t="shared" si="0"/>
        <v/>
      </c>
      <c r="K23" s="15"/>
      <c r="L23" s="10" t="s">
        <v>25</v>
      </c>
      <c r="M23" s="10"/>
      <c r="N23" s="14" t="str">
        <f t="shared" si="1"/>
        <v/>
      </c>
      <c r="O23" s="10" t="s">
        <v>36</v>
      </c>
      <c r="P23" s="16"/>
    </row>
    <row r="24" spans="2:16" ht="57.95" customHeight="1" x14ac:dyDescent="0.25">
      <c r="B24" s="10" t="s">
        <v>20</v>
      </c>
      <c r="C24" s="10" t="s">
        <v>59</v>
      </c>
      <c r="D24" s="11" t="s">
        <v>22</v>
      </c>
      <c r="E24" s="22" t="s">
        <v>60</v>
      </c>
      <c r="F24" s="13" t="s">
        <v>24</v>
      </c>
      <c r="G24" s="4"/>
      <c r="H24" s="4"/>
      <c r="I24" s="5"/>
      <c r="J24" s="14" t="str">
        <f t="shared" si="0"/>
        <v/>
      </c>
      <c r="K24" s="15"/>
      <c r="L24" s="10" t="s">
        <v>25</v>
      </c>
      <c r="M24" s="10"/>
      <c r="N24" s="14" t="str">
        <f t="shared" si="1"/>
        <v/>
      </c>
      <c r="O24" s="10" t="s">
        <v>36</v>
      </c>
      <c r="P24" s="16"/>
    </row>
    <row r="25" spans="2:16" ht="72.599999999999994" customHeight="1" x14ac:dyDescent="0.25">
      <c r="B25" s="10" t="s">
        <v>20</v>
      </c>
      <c r="C25" s="10" t="s">
        <v>61</v>
      </c>
      <c r="D25" s="11" t="s">
        <v>22</v>
      </c>
      <c r="E25" s="22" t="s">
        <v>62</v>
      </c>
      <c r="F25" s="13" t="s">
        <v>24</v>
      </c>
      <c r="G25" s="4"/>
      <c r="H25" s="4"/>
      <c r="I25" s="5"/>
      <c r="J25" s="14" t="str">
        <f t="shared" si="0"/>
        <v/>
      </c>
      <c r="K25" s="15"/>
      <c r="L25" s="10" t="s">
        <v>25</v>
      </c>
      <c r="M25" s="10"/>
      <c r="N25" s="14" t="str">
        <f t="shared" si="1"/>
        <v/>
      </c>
      <c r="O25" s="10" t="s">
        <v>36</v>
      </c>
      <c r="P25" s="16"/>
    </row>
    <row r="26" spans="2:16" ht="29.1" customHeight="1" x14ac:dyDescent="0.25">
      <c r="B26" s="10" t="s">
        <v>20</v>
      </c>
      <c r="C26" s="10" t="s">
        <v>63</v>
      </c>
      <c r="D26" s="11" t="s">
        <v>22</v>
      </c>
      <c r="E26" s="22" t="s">
        <v>64</v>
      </c>
      <c r="F26" s="13" t="s">
        <v>24</v>
      </c>
      <c r="G26" s="4"/>
      <c r="H26" s="4"/>
      <c r="I26" s="5"/>
      <c r="J26" s="14" t="str">
        <f t="shared" si="0"/>
        <v/>
      </c>
      <c r="K26" s="15"/>
      <c r="L26" s="10" t="s">
        <v>25</v>
      </c>
      <c r="M26" s="10"/>
      <c r="N26" s="14" t="str">
        <f t="shared" si="1"/>
        <v/>
      </c>
      <c r="O26" s="10" t="s">
        <v>36</v>
      </c>
      <c r="P26" s="16"/>
    </row>
    <row r="27" spans="2:16" ht="29.1" customHeight="1" x14ac:dyDescent="0.25">
      <c r="B27" s="10" t="s">
        <v>20</v>
      </c>
      <c r="C27" s="10" t="s">
        <v>65</v>
      </c>
      <c r="D27" s="11" t="s">
        <v>22</v>
      </c>
      <c r="E27" s="22" t="s">
        <v>66</v>
      </c>
      <c r="F27" s="13" t="s">
        <v>24</v>
      </c>
      <c r="G27" s="4"/>
      <c r="H27" s="4"/>
      <c r="I27" s="5"/>
      <c r="J27" s="14" t="str">
        <f t="shared" si="0"/>
        <v/>
      </c>
      <c r="K27" s="15"/>
      <c r="L27" s="10" t="s">
        <v>25</v>
      </c>
      <c r="M27" s="10"/>
      <c r="N27" s="14" t="str">
        <f t="shared" si="1"/>
        <v/>
      </c>
      <c r="O27" s="10" t="s">
        <v>36</v>
      </c>
      <c r="P27" s="16"/>
    </row>
    <row r="28" spans="2:16" ht="29.1" customHeight="1" x14ac:dyDescent="0.25">
      <c r="B28" s="10" t="s">
        <v>20</v>
      </c>
      <c r="C28" s="10" t="s">
        <v>67</v>
      </c>
      <c r="D28" s="11" t="s">
        <v>22</v>
      </c>
      <c r="E28" s="22" t="s">
        <v>68</v>
      </c>
      <c r="F28" s="13" t="s">
        <v>24</v>
      </c>
      <c r="G28" s="4"/>
      <c r="H28" s="4"/>
      <c r="I28" s="5"/>
      <c r="J28" s="14" t="str">
        <f t="shared" si="0"/>
        <v/>
      </c>
      <c r="K28" s="15"/>
      <c r="L28" s="10" t="s">
        <v>25</v>
      </c>
      <c r="M28" s="10"/>
      <c r="N28" s="14" t="str">
        <f t="shared" si="1"/>
        <v/>
      </c>
      <c r="O28" s="10" t="s">
        <v>36</v>
      </c>
      <c r="P28" s="16"/>
    </row>
    <row r="29" spans="2:16" ht="29.1" customHeight="1" x14ac:dyDescent="0.25">
      <c r="B29" s="10" t="s">
        <v>20</v>
      </c>
      <c r="C29" s="10" t="s">
        <v>69</v>
      </c>
      <c r="D29" s="11" t="s">
        <v>22</v>
      </c>
      <c r="E29" s="22" t="s">
        <v>70</v>
      </c>
      <c r="F29" s="13" t="s">
        <v>24</v>
      </c>
      <c r="G29" s="4"/>
      <c r="H29" s="4"/>
      <c r="I29" s="5"/>
      <c r="J29" s="14" t="str">
        <f t="shared" si="0"/>
        <v/>
      </c>
      <c r="K29" s="15"/>
      <c r="L29" s="10" t="s">
        <v>25</v>
      </c>
      <c r="M29" s="10"/>
      <c r="N29" s="14" t="str">
        <f t="shared" si="1"/>
        <v/>
      </c>
      <c r="O29" s="10" t="s">
        <v>36</v>
      </c>
      <c r="P29" s="16"/>
    </row>
    <row r="30" spans="2:16" ht="29.1" customHeight="1" x14ac:dyDescent="0.25">
      <c r="B30" s="10" t="s">
        <v>20</v>
      </c>
      <c r="C30" s="10" t="s">
        <v>71</v>
      </c>
      <c r="D30" s="11" t="s">
        <v>22</v>
      </c>
      <c r="E30" s="22" t="s">
        <v>72</v>
      </c>
      <c r="F30" s="13" t="s">
        <v>24</v>
      </c>
      <c r="G30" s="4"/>
      <c r="H30" s="4"/>
      <c r="I30" s="5"/>
      <c r="J30" s="14" t="str">
        <f t="shared" si="0"/>
        <v/>
      </c>
      <c r="K30" s="15"/>
      <c r="L30" s="10" t="s">
        <v>25</v>
      </c>
      <c r="M30" s="10"/>
      <c r="N30" s="14" t="str">
        <f t="shared" si="1"/>
        <v/>
      </c>
      <c r="O30" s="10" t="s">
        <v>36</v>
      </c>
      <c r="P30" s="16"/>
    </row>
    <row r="31" spans="2:16" ht="29.1" customHeight="1" x14ac:dyDescent="0.25">
      <c r="B31" s="10" t="s">
        <v>20</v>
      </c>
      <c r="C31" s="10" t="s">
        <v>73</v>
      </c>
      <c r="D31" s="11" t="s">
        <v>22</v>
      </c>
      <c r="E31" s="22" t="s">
        <v>74</v>
      </c>
      <c r="F31" s="13" t="s">
        <v>24</v>
      </c>
      <c r="G31" s="4"/>
      <c r="H31" s="4"/>
      <c r="I31" s="5"/>
      <c r="J31" s="14" t="str">
        <f t="shared" si="0"/>
        <v/>
      </c>
      <c r="K31" s="15"/>
      <c r="L31" s="10" t="s">
        <v>25</v>
      </c>
      <c r="M31" s="10"/>
      <c r="N31" s="14" t="str">
        <f t="shared" si="1"/>
        <v/>
      </c>
      <c r="O31" s="10" t="s">
        <v>36</v>
      </c>
      <c r="P31" s="16"/>
    </row>
    <row r="32" spans="2:16" ht="29.1" customHeight="1" x14ac:dyDescent="0.25">
      <c r="B32" s="10" t="s">
        <v>20</v>
      </c>
      <c r="C32" s="10" t="s">
        <v>75</v>
      </c>
      <c r="D32" s="11" t="s">
        <v>22</v>
      </c>
      <c r="E32" s="22" t="s">
        <v>76</v>
      </c>
      <c r="F32" s="13" t="s">
        <v>24</v>
      </c>
      <c r="G32" s="4"/>
      <c r="H32" s="4"/>
      <c r="I32" s="5"/>
      <c r="J32" s="14" t="str">
        <f t="shared" si="0"/>
        <v/>
      </c>
      <c r="K32" s="15"/>
      <c r="L32" s="10" t="s">
        <v>25</v>
      </c>
      <c r="M32" s="10"/>
      <c r="N32" s="14" t="str">
        <f t="shared" si="1"/>
        <v/>
      </c>
      <c r="O32" s="10" t="s">
        <v>36</v>
      </c>
      <c r="P32" s="16"/>
    </row>
    <row r="33" spans="2:16" ht="29.1" customHeight="1" x14ac:dyDescent="0.25">
      <c r="B33" s="10" t="s">
        <v>20</v>
      </c>
      <c r="C33" s="10" t="s">
        <v>77</v>
      </c>
      <c r="D33" s="11" t="s">
        <v>22</v>
      </c>
      <c r="E33" s="22" t="s">
        <v>78</v>
      </c>
      <c r="F33" s="13" t="s">
        <v>24</v>
      </c>
      <c r="G33" s="4"/>
      <c r="H33" s="4"/>
      <c r="I33" s="5"/>
      <c r="J33" s="14" t="str">
        <f t="shared" si="0"/>
        <v/>
      </c>
      <c r="K33" s="15"/>
      <c r="L33" s="10" t="s">
        <v>25</v>
      </c>
      <c r="M33" s="10"/>
      <c r="N33" s="14" t="str">
        <f t="shared" si="1"/>
        <v/>
      </c>
      <c r="O33" s="10" t="s">
        <v>36</v>
      </c>
      <c r="P33" s="16"/>
    </row>
    <row r="34" spans="2:16" ht="29.1" customHeight="1" x14ac:dyDescent="0.25">
      <c r="B34" s="10" t="s">
        <v>20</v>
      </c>
      <c r="C34" s="10" t="s">
        <v>79</v>
      </c>
      <c r="D34" s="11" t="s">
        <v>22</v>
      </c>
      <c r="E34" s="22" t="s">
        <v>80</v>
      </c>
      <c r="F34" s="13" t="s">
        <v>24</v>
      </c>
      <c r="G34" s="4"/>
      <c r="H34" s="4"/>
      <c r="I34" s="5"/>
      <c r="J34" s="14" t="str">
        <f t="shared" si="0"/>
        <v/>
      </c>
      <c r="K34" s="15"/>
      <c r="L34" s="10" t="s">
        <v>25</v>
      </c>
      <c r="M34" s="10"/>
      <c r="N34" s="14" t="str">
        <f t="shared" si="1"/>
        <v/>
      </c>
      <c r="O34" s="10" t="s">
        <v>36</v>
      </c>
      <c r="P34" s="16"/>
    </row>
    <row r="35" spans="2:16" ht="29.1" customHeight="1" x14ac:dyDescent="0.25">
      <c r="B35" s="10" t="s">
        <v>20</v>
      </c>
      <c r="C35" s="10" t="s">
        <v>81</v>
      </c>
      <c r="D35" s="11" t="s">
        <v>22</v>
      </c>
      <c r="E35" s="22" t="s">
        <v>82</v>
      </c>
      <c r="F35" s="13" t="s">
        <v>24</v>
      </c>
      <c r="G35" s="4"/>
      <c r="H35" s="4"/>
      <c r="I35" s="5"/>
      <c r="J35" s="14" t="str">
        <f t="shared" si="0"/>
        <v/>
      </c>
      <c r="K35" s="15"/>
      <c r="L35" s="10" t="s">
        <v>25</v>
      </c>
      <c r="M35" s="10"/>
      <c r="N35" s="14" t="str">
        <f t="shared" si="1"/>
        <v/>
      </c>
      <c r="O35" s="10" t="s">
        <v>36</v>
      </c>
      <c r="P35" s="16"/>
    </row>
    <row r="36" spans="2:16" ht="29.1" customHeight="1" x14ac:dyDescent="0.25">
      <c r="B36" s="10" t="s">
        <v>20</v>
      </c>
      <c r="C36" s="10" t="s">
        <v>83</v>
      </c>
      <c r="D36" s="11" t="s">
        <v>22</v>
      </c>
      <c r="E36" s="22" t="s">
        <v>84</v>
      </c>
      <c r="F36" s="13" t="s">
        <v>24</v>
      </c>
      <c r="G36" s="4"/>
      <c r="H36" s="4"/>
      <c r="I36" s="5"/>
      <c r="J36" s="14" t="str">
        <f t="shared" si="0"/>
        <v/>
      </c>
      <c r="K36" s="15"/>
      <c r="L36" s="10" t="s">
        <v>25</v>
      </c>
      <c r="M36" s="10"/>
      <c r="N36" s="14" t="str">
        <f t="shared" si="1"/>
        <v/>
      </c>
      <c r="O36" s="10" t="s">
        <v>36</v>
      </c>
      <c r="P36" s="16"/>
    </row>
    <row r="37" spans="2:16" ht="29.1" customHeight="1" x14ac:dyDescent="0.25">
      <c r="B37" s="10" t="s">
        <v>20</v>
      </c>
      <c r="C37" s="10" t="s">
        <v>85</v>
      </c>
      <c r="D37" s="11" t="s">
        <v>22</v>
      </c>
      <c r="E37" s="22" t="s">
        <v>86</v>
      </c>
      <c r="F37" s="13" t="s">
        <v>24</v>
      </c>
      <c r="G37" s="4"/>
      <c r="H37" s="4"/>
      <c r="I37" s="5"/>
      <c r="J37" s="14" t="str">
        <f t="shared" si="0"/>
        <v/>
      </c>
      <c r="K37" s="15"/>
      <c r="L37" s="10" t="s">
        <v>25</v>
      </c>
      <c r="M37" s="10"/>
      <c r="N37" s="14" t="str">
        <f t="shared" si="1"/>
        <v/>
      </c>
      <c r="O37" s="10" t="s">
        <v>36</v>
      </c>
      <c r="P37" s="16"/>
    </row>
    <row r="38" spans="2:16" ht="43.5" customHeight="1" x14ac:dyDescent="0.25">
      <c r="B38" s="10" t="s">
        <v>20</v>
      </c>
      <c r="C38" s="10" t="s">
        <v>87</v>
      </c>
      <c r="D38" s="11" t="s">
        <v>22</v>
      </c>
      <c r="E38" s="22" t="s">
        <v>88</v>
      </c>
      <c r="F38" s="13" t="s">
        <v>24</v>
      </c>
      <c r="G38" s="4"/>
      <c r="H38" s="4"/>
      <c r="I38" s="5"/>
      <c r="J38" s="14" t="str">
        <f t="shared" si="0"/>
        <v/>
      </c>
      <c r="K38" s="15"/>
      <c r="L38" s="10" t="s">
        <v>25</v>
      </c>
      <c r="M38" s="10"/>
      <c r="N38" s="14" t="str">
        <f t="shared" si="1"/>
        <v/>
      </c>
      <c r="O38" s="10" t="s">
        <v>36</v>
      </c>
      <c r="P38" s="16"/>
    </row>
    <row r="39" spans="2:16" ht="29.1" customHeight="1" x14ac:dyDescent="0.25">
      <c r="B39" s="10" t="s">
        <v>20</v>
      </c>
      <c r="C39" s="10" t="s">
        <v>89</v>
      </c>
      <c r="D39" s="11" t="s">
        <v>22</v>
      </c>
      <c r="E39" s="22" t="s">
        <v>90</v>
      </c>
      <c r="F39" s="13" t="s">
        <v>24</v>
      </c>
      <c r="G39" s="4"/>
      <c r="H39" s="4"/>
      <c r="I39" s="5"/>
      <c r="J39" s="14" t="str">
        <f t="shared" si="0"/>
        <v/>
      </c>
      <c r="K39" s="15"/>
      <c r="L39" s="10" t="s">
        <v>25</v>
      </c>
      <c r="M39" s="10"/>
      <c r="N39" s="14" t="str">
        <f t="shared" si="1"/>
        <v/>
      </c>
      <c r="O39" s="10" t="s">
        <v>36</v>
      </c>
      <c r="P39" s="16"/>
    </row>
    <row r="40" spans="2:16" ht="43.5" customHeight="1" x14ac:dyDescent="0.25">
      <c r="B40" s="10" t="s">
        <v>20</v>
      </c>
      <c r="C40" s="10" t="s">
        <v>91</v>
      </c>
      <c r="D40" s="11" t="s">
        <v>22</v>
      </c>
      <c r="E40" s="22" t="s">
        <v>92</v>
      </c>
      <c r="F40" s="13" t="s">
        <v>24</v>
      </c>
      <c r="G40" s="4"/>
      <c r="H40" s="4"/>
      <c r="I40" s="5"/>
      <c r="J40" s="14" t="str">
        <f t="shared" si="0"/>
        <v/>
      </c>
      <c r="K40" s="15"/>
      <c r="L40" s="10" t="s">
        <v>25</v>
      </c>
      <c r="M40" s="10"/>
      <c r="N40" s="14" t="str">
        <f t="shared" si="1"/>
        <v/>
      </c>
      <c r="O40" s="10" t="s">
        <v>36</v>
      </c>
      <c r="P40" s="16"/>
    </row>
    <row r="41" spans="2:16" ht="57.95" customHeight="1" x14ac:dyDescent="0.25">
      <c r="B41" s="17" t="s">
        <v>93</v>
      </c>
      <c r="C41" s="17" t="s">
        <v>94</v>
      </c>
      <c r="D41" s="18" t="s">
        <v>95</v>
      </c>
      <c r="E41" s="23" t="s">
        <v>96</v>
      </c>
      <c r="F41" s="20" t="s">
        <v>97</v>
      </c>
      <c r="G41" s="4"/>
      <c r="H41" s="4"/>
      <c r="I41" s="5"/>
      <c r="J41" s="14" t="str">
        <f t="shared" si="0"/>
        <v/>
      </c>
      <c r="K41" s="15"/>
      <c r="L41" s="10" t="s">
        <v>25</v>
      </c>
      <c r="M41" s="10"/>
      <c r="N41" s="14" t="str">
        <f t="shared" si="1"/>
        <v/>
      </c>
      <c r="O41" s="10" t="s">
        <v>25</v>
      </c>
      <c r="P41" s="16"/>
    </row>
    <row r="42" spans="2:16" ht="43.5" customHeight="1" x14ac:dyDescent="0.25">
      <c r="B42" s="17" t="s">
        <v>93</v>
      </c>
      <c r="C42" s="17" t="s">
        <v>98</v>
      </c>
      <c r="D42" s="18" t="s">
        <v>95</v>
      </c>
      <c r="E42" s="23" t="s">
        <v>99</v>
      </c>
      <c r="F42" s="20" t="s">
        <v>97</v>
      </c>
      <c r="G42" s="4"/>
      <c r="H42" s="4"/>
      <c r="I42" s="5"/>
      <c r="J42" s="14" t="str">
        <f t="shared" si="0"/>
        <v/>
      </c>
      <c r="K42" s="15"/>
      <c r="L42" s="10" t="s">
        <v>25</v>
      </c>
      <c r="M42" s="10"/>
      <c r="N42" s="14" t="str">
        <f t="shared" si="1"/>
        <v/>
      </c>
      <c r="O42" s="10" t="s">
        <v>25</v>
      </c>
      <c r="P42" s="16"/>
    </row>
    <row r="43" spans="2:16" ht="57.95" customHeight="1" x14ac:dyDescent="0.25">
      <c r="B43" s="17" t="s">
        <v>93</v>
      </c>
      <c r="C43" s="17" t="s">
        <v>100</v>
      </c>
      <c r="D43" s="18" t="s">
        <v>95</v>
      </c>
      <c r="E43" s="23" t="s">
        <v>101</v>
      </c>
      <c r="F43" s="20" t="s">
        <v>97</v>
      </c>
      <c r="G43" s="4"/>
      <c r="H43" s="4"/>
      <c r="I43" s="5"/>
      <c r="J43" s="14" t="str">
        <f t="shared" si="0"/>
        <v/>
      </c>
      <c r="K43" s="15"/>
      <c r="L43" s="10" t="s">
        <v>25</v>
      </c>
      <c r="M43" s="10"/>
      <c r="N43" s="14" t="str">
        <f t="shared" si="1"/>
        <v/>
      </c>
      <c r="O43" s="10" t="s">
        <v>25</v>
      </c>
      <c r="P43" s="16"/>
    </row>
    <row r="44" spans="2:16" ht="43.5" customHeight="1" x14ac:dyDescent="0.25">
      <c r="B44" s="17" t="s">
        <v>93</v>
      </c>
      <c r="C44" s="17" t="s">
        <v>102</v>
      </c>
      <c r="D44" s="18" t="s">
        <v>95</v>
      </c>
      <c r="E44" s="23" t="s">
        <v>103</v>
      </c>
      <c r="F44" s="20" t="s">
        <v>97</v>
      </c>
      <c r="G44" s="4"/>
      <c r="H44" s="4"/>
      <c r="I44" s="5"/>
      <c r="J44" s="14" t="str">
        <f t="shared" si="0"/>
        <v/>
      </c>
      <c r="K44" s="15"/>
      <c r="L44" s="10" t="s">
        <v>25</v>
      </c>
      <c r="M44" s="10"/>
      <c r="N44" s="14" t="str">
        <f t="shared" si="1"/>
        <v/>
      </c>
      <c r="O44" s="10" t="s">
        <v>25</v>
      </c>
      <c r="P44" s="16"/>
    </row>
    <row r="45" spans="2:16" ht="43.5" customHeight="1" x14ac:dyDescent="0.25">
      <c r="B45" s="17" t="s">
        <v>93</v>
      </c>
      <c r="C45" s="17" t="s">
        <v>104</v>
      </c>
      <c r="D45" s="18" t="s">
        <v>95</v>
      </c>
      <c r="E45" s="23" t="s">
        <v>105</v>
      </c>
      <c r="F45" s="20" t="s">
        <v>97</v>
      </c>
      <c r="G45" s="4"/>
      <c r="H45" s="4"/>
      <c r="I45" s="5"/>
      <c r="J45" s="14" t="str">
        <f t="shared" si="0"/>
        <v/>
      </c>
      <c r="K45" s="15"/>
      <c r="L45" s="10" t="s">
        <v>25</v>
      </c>
      <c r="M45" s="10"/>
      <c r="N45" s="14" t="str">
        <f t="shared" si="1"/>
        <v/>
      </c>
      <c r="O45" s="10" t="s">
        <v>25</v>
      </c>
      <c r="P45" s="16"/>
    </row>
    <row r="46" spans="2:16" ht="57.95" customHeight="1" x14ac:dyDescent="0.25">
      <c r="B46" s="17" t="s">
        <v>93</v>
      </c>
      <c r="C46" s="17" t="s">
        <v>106</v>
      </c>
      <c r="D46" s="18" t="s">
        <v>95</v>
      </c>
      <c r="E46" s="23" t="s">
        <v>107</v>
      </c>
      <c r="F46" s="20" t="s">
        <v>97</v>
      </c>
      <c r="G46" s="4"/>
      <c r="H46" s="4"/>
      <c r="I46" s="5"/>
      <c r="J46" s="14" t="str">
        <f t="shared" si="0"/>
        <v/>
      </c>
      <c r="K46" s="15"/>
      <c r="L46" s="10" t="s">
        <v>25</v>
      </c>
      <c r="M46" s="10"/>
      <c r="N46" s="14" t="str">
        <f t="shared" si="1"/>
        <v/>
      </c>
      <c r="O46" s="10" t="s">
        <v>25</v>
      </c>
      <c r="P46" s="16"/>
    </row>
    <row r="47" spans="2:16" ht="43.5" customHeight="1" x14ac:dyDescent="0.25">
      <c r="B47" s="17" t="s">
        <v>93</v>
      </c>
      <c r="C47" s="17" t="s">
        <v>108</v>
      </c>
      <c r="D47" s="18" t="s">
        <v>95</v>
      </c>
      <c r="E47" s="23" t="s">
        <v>109</v>
      </c>
      <c r="F47" s="20" t="s">
        <v>97</v>
      </c>
      <c r="G47" s="4"/>
      <c r="H47" s="4"/>
      <c r="I47" s="5"/>
      <c r="J47" s="14" t="str">
        <f t="shared" si="0"/>
        <v/>
      </c>
      <c r="K47" s="15"/>
      <c r="L47" s="10" t="s">
        <v>25</v>
      </c>
      <c r="M47" s="10"/>
      <c r="N47" s="14" t="str">
        <f t="shared" si="1"/>
        <v/>
      </c>
      <c r="O47" s="10" t="s">
        <v>25</v>
      </c>
      <c r="P47" s="16"/>
    </row>
    <row r="48" spans="2:16" ht="43.5" customHeight="1" x14ac:dyDescent="0.25">
      <c r="B48" s="17" t="s">
        <v>93</v>
      </c>
      <c r="C48" s="17" t="s">
        <v>110</v>
      </c>
      <c r="D48" s="18" t="s">
        <v>95</v>
      </c>
      <c r="E48" s="23" t="s">
        <v>111</v>
      </c>
      <c r="F48" s="20" t="s">
        <v>97</v>
      </c>
      <c r="G48" s="4"/>
      <c r="H48" s="4"/>
      <c r="I48" s="5"/>
      <c r="J48" s="14" t="str">
        <f t="shared" si="0"/>
        <v/>
      </c>
      <c r="K48" s="15"/>
      <c r="L48" s="10" t="s">
        <v>25</v>
      </c>
      <c r="M48" s="10"/>
      <c r="N48" s="14" t="str">
        <f t="shared" si="1"/>
        <v/>
      </c>
      <c r="O48" s="10" t="s">
        <v>25</v>
      </c>
      <c r="P48" s="16"/>
    </row>
    <row r="49" spans="2:16" ht="43.5" customHeight="1" x14ac:dyDescent="0.25">
      <c r="B49" s="17" t="s">
        <v>93</v>
      </c>
      <c r="C49" s="17" t="s">
        <v>112</v>
      </c>
      <c r="D49" s="18" t="s">
        <v>95</v>
      </c>
      <c r="E49" s="23" t="s">
        <v>113</v>
      </c>
      <c r="F49" s="20" t="s">
        <v>97</v>
      </c>
      <c r="G49" s="4"/>
      <c r="H49" s="4"/>
      <c r="I49" s="5"/>
      <c r="J49" s="14" t="str">
        <f t="shared" si="0"/>
        <v/>
      </c>
      <c r="K49" s="15"/>
      <c r="L49" s="10" t="s">
        <v>25</v>
      </c>
      <c r="M49" s="10"/>
      <c r="N49" s="14" t="str">
        <f t="shared" si="1"/>
        <v/>
      </c>
      <c r="O49" s="10" t="s">
        <v>25</v>
      </c>
      <c r="P49" s="16"/>
    </row>
    <row r="50" spans="2:16" ht="43.5" customHeight="1" x14ac:dyDescent="0.25">
      <c r="B50" s="17" t="s">
        <v>93</v>
      </c>
      <c r="C50" s="17" t="s">
        <v>114</v>
      </c>
      <c r="D50" s="18" t="s">
        <v>95</v>
      </c>
      <c r="E50" s="23" t="s">
        <v>115</v>
      </c>
      <c r="F50" s="20" t="s">
        <v>97</v>
      </c>
      <c r="G50" s="4"/>
      <c r="H50" s="4"/>
      <c r="I50" s="5"/>
      <c r="J50" s="14" t="str">
        <f t="shared" si="0"/>
        <v/>
      </c>
      <c r="K50" s="15"/>
      <c r="L50" s="10" t="s">
        <v>25</v>
      </c>
      <c r="M50" s="10"/>
      <c r="N50" s="14" t="str">
        <f t="shared" si="1"/>
        <v/>
      </c>
      <c r="O50" s="10" t="s">
        <v>25</v>
      </c>
      <c r="P50" s="16"/>
    </row>
    <row r="51" spans="2:16" ht="57.95" customHeight="1" x14ac:dyDescent="0.25">
      <c r="B51" s="17" t="s">
        <v>93</v>
      </c>
      <c r="C51" s="17" t="s">
        <v>116</v>
      </c>
      <c r="D51" s="18" t="s">
        <v>95</v>
      </c>
      <c r="E51" s="23" t="s">
        <v>117</v>
      </c>
      <c r="F51" s="20" t="s">
        <v>97</v>
      </c>
      <c r="G51" s="4"/>
      <c r="H51" s="4"/>
      <c r="I51" s="5"/>
      <c r="J51" s="14" t="str">
        <f t="shared" si="0"/>
        <v/>
      </c>
      <c r="K51" s="15"/>
      <c r="L51" s="10" t="s">
        <v>25</v>
      </c>
      <c r="M51" s="10"/>
      <c r="N51" s="14" t="str">
        <f t="shared" si="1"/>
        <v/>
      </c>
      <c r="O51" s="10" t="s">
        <v>25</v>
      </c>
      <c r="P51" s="16"/>
    </row>
    <row r="52" spans="2:16" ht="57.95" customHeight="1" x14ac:dyDescent="0.25">
      <c r="B52" s="17" t="s">
        <v>93</v>
      </c>
      <c r="C52" s="17" t="s">
        <v>118</v>
      </c>
      <c r="D52" s="18" t="s">
        <v>95</v>
      </c>
      <c r="E52" s="23" t="s">
        <v>119</v>
      </c>
      <c r="F52" s="20" t="s">
        <v>97</v>
      </c>
      <c r="G52" s="4"/>
      <c r="H52" s="4"/>
      <c r="I52" s="5"/>
      <c r="J52" s="14" t="str">
        <f t="shared" si="0"/>
        <v/>
      </c>
      <c r="K52" s="15"/>
      <c r="L52" s="10" t="s">
        <v>25</v>
      </c>
      <c r="M52" s="10"/>
      <c r="N52" s="14" t="str">
        <f t="shared" si="1"/>
        <v/>
      </c>
      <c r="O52" s="10" t="s">
        <v>25</v>
      </c>
      <c r="P52" s="16"/>
    </row>
    <row r="53" spans="2:16" ht="43.5" customHeight="1" x14ac:dyDescent="0.25">
      <c r="B53" s="17" t="s">
        <v>93</v>
      </c>
      <c r="C53" s="17" t="s">
        <v>120</v>
      </c>
      <c r="D53" s="18" t="s">
        <v>95</v>
      </c>
      <c r="E53" s="23" t="s">
        <v>121</v>
      </c>
      <c r="F53" s="20" t="s">
        <v>97</v>
      </c>
      <c r="G53" s="4"/>
      <c r="H53" s="4"/>
      <c r="I53" s="5"/>
      <c r="J53" s="14" t="str">
        <f t="shared" si="0"/>
        <v/>
      </c>
      <c r="K53" s="15"/>
      <c r="L53" s="10" t="s">
        <v>25</v>
      </c>
      <c r="M53" s="10"/>
      <c r="N53" s="14" t="str">
        <f t="shared" si="1"/>
        <v/>
      </c>
      <c r="O53" s="10" t="s">
        <v>25</v>
      </c>
      <c r="P53" s="16"/>
    </row>
    <row r="54" spans="2:16" ht="57.95" customHeight="1" x14ac:dyDescent="0.25">
      <c r="B54" s="17" t="s">
        <v>93</v>
      </c>
      <c r="C54" s="17" t="s">
        <v>122</v>
      </c>
      <c r="D54" s="18" t="s">
        <v>95</v>
      </c>
      <c r="E54" s="23" t="s">
        <v>123</v>
      </c>
      <c r="F54" s="20" t="s">
        <v>97</v>
      </c>
      <c r="G54" s="4"/>
      <c r="H54" s="4"/>
      <c r="I54" s="5"/>
      <c r="J54" s="14" t="str">
        <f t="shared" si="0"/>
        <v/>
      </c>
      <c r="K54" s="15"/>
      <c r="L54" s="10" t="s">
        <v>25</v>
      </c>
      <c r="M54" s="10"/>
      <c r="N54" s="14" t="str">
        <f t="shared" si="1"/>
        <v/>
      </c>
      <c r="O54" s="10" t="s">
        <v>25</v>
      </c>
      <c r="P54" s="16"/>
    </row>
    <row r="55" spans="2:16" ht="57.95" customHeight="1" x14ac:dyDescent="0.25">
      <c r="B55" s="17" t="s">
        <v>93</v>
      </c>
      <c r="C55" s="17" t="s">
        <v>124</v>
      </c>
      <c r="D55" s="18" t="s">
        <v>95</v>
      </c>
      <c r="E55" s="23" t="s">
        <v>125</v>
      </c>
      <c r="F55" s="20" t="s">
        <v>97</v>
      </c>
      <c r="G55" s="4"/>
      <c r="H55" s="4"/>
      <c r="I55" s="5"/>
      <c r="J55" s="14" t="str">
        <f t="shared" si="0"/>
        <v/>
      </c>
      <c r="K55" s="15"/>
      <c r="L55" s="10" t="s">
        <v>25</v>
      </c>
      <c r="M55" s="10"/>
      <c r="N55" s="14" t="str">
        <f t="shared" si="1"/>
        <v/>
      </c>
      <c r="O55" s="10" t="s">
        <v>36</v>
      </c>
      <c r="P55" s="16"/>
    </row>
    <row r="56" spans="2:16" ht="57.95" customHeight="1" x14ac:dyDescent="0.25">
      <c r="B56" s="17" t="s">
        <v>93</v>
      </c>
      <c r="C56" s="17" t="s">
        <v>126</v>
      </c>
      <c r="D56" s="18" t="s">
        <v>95</v>
      </c>
      <c r="E56" s="23" t="s">
        <v>127</v>
      </c>
      <c r="F56" s="20" t="s">
        <v>97</v>
      </c>
      <c r="G56" s="4"/>
      <c r="H56" s="4"/>
      <c r="I56" s="5"/>
      <c r="J56" s="14" t="str">
        <f t="shared" si="0"/>
        <v/>
      </c>
      <c r="K56" s="15"/>
      <c r="L56" s="10" t="s">
        <v>25</v>
      </c>
      <c r="M56" s="10"/>
      <c r="N56" s="14" t="str">
        <f t="shared" si="1"/>
        <v/>
      </c>
      <c r="O56" s="10" t="s">
        <v>36</v>
      </c>
      <c r="P56" s="16"/>
    </row>
    <row r="57" spans="2:16" ht="57.95" customHeight="1" x14ac:dyDescent="0.25">
      <c r="B57" s="17" t="s">
        <v>93</v>
      </c>
      <c r="C57" s="17" t="s">
        <v>128</v>
      </c>
      <c r="D57" s="18" t="s">
        <v>95</v>
      </c>
      <c r="E57" s="23" t="s">
        <v>129</v>
      </c>
      <c r="F57" s="20" t="s">
        <v>97</v>
      </c>
      <c r="G57" s="4"/>
      <c r="H57" s="4"/>
      <c r="I57" s="5"/>
      <c r="J57" s="14" t="str">
        <f t="shared" si="0"/>
        <v/>
      </c>
      <c r="K57" s="15"/>
      <c r="L57" s="10" t="s">
        <v>25</v>
      </c>
      <c r="M57" s="10"/>
      <c r="N57" s="14" t="str">
        <f t="shared" si="1"/>
        <v/>
      </c>
      <c r="O57" s="10" t="s">
        <v>36</v>
      </c>
      <c r="P57" s="16"/>
    </row>
    <row r="58" spans="2:16" ht="43.5" customHeight="1" x14ac:dyDescent="0.25">
      <c r="B58" s="17" t="s">
        <v>93</v>
      </c>
      <c r="C58" s="17" t="s">
        <v>130</v>
      </c>
      <c r="D58" s="18" t="s">
        <v>95</v>
      </c>
      <c r="E58" s="23" t="s">
        <v>131</v>
      </c>
      <c r="F58" s="20" t="s">
        <v>97</v>
      </c>
      <c r="G58" s="4"/>
      <c r="H58" s="4"/>
      <c r="I58" s="5"/>
      <c r="J58" s="14" t="str">
        <f t="shared" si="0"/>
        <v/>
      </c>
      <c r="K58" s="15"/>
      <c r="L58" s="10" t="s">
        <v>25</v>
      </c>
      <c r="M58" s="10"/>
      <c r="N58" s="14" t="str">
        <f t="shared" si="1"/>
        <v/>
      </c>
      <c r="O58" s="10" t="s">
        <v>36</v>
      </c>
      <c r="P58" s="16"/>
    </row>
    <row r="59" spans="2:16" ht="57.95" customHeight="1" x14ac:dyDescent="0.25">
      <c r="B59" s="17" t="s">
        <v>93</v>
      </c>
      <c r="C59" s="17" t="s">
        <v>132</v>
      </c>
      <c r="D59" s="18" t="s">
        <v>95</v>
      </c>
      <c r="E59" s="23" t="s">
        <v>133</v>
      </c>
      <c r="F59" s="20" t="s">
        <v>97</v>
      </c>
      <c r="G59" s="4"/>
      <c r="H59" s="4"/>
      <c r="I59" s="5"/>
      <c r="J59" s="14" t="str">
        <f t="shared" si="0"/>
        <v/>
      </c>
      <c r="K59" s="15"/>
      <c r="L59" s="10" t="s">
        <v>25</v>
      </c>
      <c r="M59" s="10"/>
      <c r="N59" s="14" t="str">
        <f t="shared" si="1"/>
        <v/>
      </c>
      <c r="O59" s="10" t="s">
        <v>36</v>
      </c>
      <c r="P59" s="16"/>
    </row>
    <row r="60" spans="2:16" ht="43.5" customHeight="1" x14ac:dyDescent="0.25">
      <c r="B60" s="17" t="s">
        <v>93</v>
      </c>
      <c r="C60" s="17" t="s">
        <v>134</v>
      </c>
      <c r="D60" s="18" t="s">
        <v>95</v>
      </c>
      <c r="E60" s="23" t="s">
        <v>135</v>
      </c>
      <c r="F60" s="20" t="s">
        <v>97</v>
      </c>
      <c r="G60" s="4"/>
      <c r="H60" s="4"/>
      <c r="I60" s="5"/>
      <c r="J60" s="14" t="str">
        <f t="shared" si="0"/>
        <v/>
      </c>
      <c r="K60" s="15"/>
      <c r="L60" s="10" t="s">
        <v>25</v>
      </c>
      <c r="M60" s="10"/>
      <c r="N60" s="14" t="str">
        <f t="shared" si="1"/>
        <v/>
      </c>
      <c r="O60" s="10" t="s">
        <v>25</v>
      </c>
      <c r="P60" s="16"/>
    </row>
    <row r="61" spans="2:16" ht="57.95" customHeight="1" x14ac:dyDescent="0.25">
      <c r="B61" s="17" t="s">
        <v>93</v>
      </c>
      <c r="C61" s="17" t="s">
        <v>136</v>
      </c>
      <c r="D61" s="18" t="s">
        <v>95</v>
      </c>
      <c r="E61" s="23" t="s">
        <v>137</v>
      </c>
      <c r="F61" s="20" t="s">
        <v>97</v>
      </c>
      <c r="G61" s="4"/>
      <c r="H61" s="4"/>
      <c r="I61" s="5"/>
      <c r="J61" s="14" t="str">
        <f t="shared" si="0"/>
        <v/>
      </c>
      <c r="K61" s="15"/>
      <c r="L61" s="10" t="s">
        <v>25</v>
      </c>
      <c r="M61" s="10"/>
      <c r="N61" s="14" t="str">
        <f t="shared" si="1"/>
        <v/>
      </c>
      <c r="O61" s="10" t="s">
        <v>36</v>
      </c>
      <c r="P61" s="16"/>
    </row>
    <row r="62" spans="2:16" ht="43.5" customHeight="1" x14ac:dyDescent="0.25">
      <c r="B62" s="17" t="s">
        <v>93</v>
      </c>
      <c r="C62" s="17" t="s">
        <v>138</v>
      </c>
      <c r="D62" s="18" t="s">
        <v>95</v>
      </c>
      <c r="E62" s="23" t="s">
        <v>139</v>
      </c>
      <c r="F62" s="20" t="s">
        <v>97</v>
      </c>
      <c r="G62" s="4"/>
      <c r="H62" s="4"/>
      <c r="I62" s="5"/>
      <c r="J62" s="14" t="str">
        <f t="shared" si="0"/>
        <v/>
      </c>
      <c r="K62" s="15"/>
      <c r="L62" s="10" t="s">
        <v>25</v>
      </c>
      <c r="M62" s="10"/>
      <c r="N62" s="14" t="str">
        <f t="shared" si="1"/>
        <v/>
      </c>
      <c r="O62" s="10" t="s">
        <v>36</v>
      </c>
      <c r="P62" s="16"/>
    </row>
    <row r="63" spans="2:16" ht="43.5" customHeight="1" x14ac:dyDescent="0.25">
      <c r="B63" s="17" t="s">
        <v>93</v>
      </c>
      <c r="C63" s="17" t="s">
        <v>140</v>
      </c>
      <c r="D63" s="18" t="s">
        <v>95</v>
      </c>
      <c r="E63" s="23" t="s">
        <v>141</v>
      </c>
      <c r="F63" s="20" t="s">
        <v>97</v>
      </c>
      <c r="G63" s="4"/>
      <c r="H63" s="4"/>
      <c r="I63" s="5"/>
      <c r="J63" s="14" t="str">
        <f t="shared" si="0"/>
        <v/>
      </c>
      <c r="K63" s="15"/>
      <c r="L63" s="10" t="s">
        <v>25</v>
      </c>
      <c r="M63" s="10"/>
      <c r="N63" s="14" t="str">
        <f t="shared" si="1"/>
        <v/>
      </c>
      <c r="O63" s="10" t="s">
        <v>36</v>
      </c>
      <c r="P63" s="16"/>
    </row>
    <row r="64" spans="2:16" ht="57.95" customHeight="1" x14ac:dyDescent="0.25">
      <c r="B64" s="17" t="s">
        <v>93</v>
      </c>
      <c r="C64" s="17" t="s">
        <v>142</v>
      </c>
      <c r="D64" s="18" t="s">
        <v>95</v>
      </c>
      <c r="E64" s="23" t="s">
        <v>143</v>
      </c>
      <c r="F64" s="20" t="s">
        <v>97</v>
      </c>
      <c r="G64" s="4"/>
      <c r="H64" s="4"/>
      <c r="I64" s="5"/>
      <c r="J64" s="14" t="str">
        <f t="shared" si="0"/>
        <v/>
      </c>
      <c r="K64" s="15"/>
      <c r="L64" s="10" t="s">
        <v>25</v>
      </c>
      <c r="M64" s="10"/>
      <c r="N64" s="14" t="str">
        <f t="shared" si="1"/>
        <v/>
      </c>
      <c r="O64" s="10" t="s">
        <v>25</v>
      </c>
      <c r="P64" s="16"/>
    </row>
    <row r="65" spans="2:16" ht="43.5" customHeight="1" x14ac:dyDescent="0.25">
      <c r="B65" s="17" t="s">
        <v>93</v>
      </c>
      <c r="C65" s="17" t="s">
        <v>144</v>
      </c>
      <c r="D65" s="18" t="s">
        <v>95</v>
      </c>
      <c r="E65" s="23" t="s">
        <v>145</v>
      </c>
      <c r="F65" s="20" t="s">
        <v>97</v>
      </c>
      <c r="G65" s="4"/>
      <c r="H65" s="4"/>
      <c r="I65" s="5"/>
      <c r="J65" s="14" t="str">
        <f t="shared" si="0"/>
        <v/>
      </c>
      <c r="K65" s="15"/>
      <c r="L65" s="10" t="s">
        <v>25</v>
      </c>
      <c r="M65" s="10"/>
      <c r="N65" s="14" t="str">
        <f t="shared" si="1"/>
        <v/>
      </c>
      <c r="O65" s="10" t="s">
        <v>36</v>
      </c>
      <c r="P65" s="16"/>
    </row>
    <row r="66" spans="2:16" ht="57.95" customHeight="1" x14ac:dyDescent="0.25">
      <c r="B66" s="17" t="s">
        <v>93</v>
      </c>
      <c r="C66" s="17" t="s">
        <v>146</v>
      </c>
      <c r="D66" s="18" t="s">
        <v>95</v>
      </c>
      <c r="E66" s="23" t="s">
        <v>147</v>
      </c>
      <c r="F66" s="20" t="s">
        <v>97</v>
      </c>
      <c r="G66" s="4"/>
      <c r="H66" s="4"/>
      <c r="I66" s="5"/>
      <c r="J66" s="14" t="str">
        <f t="shared" si="0"/>
        <v/>
      </c>
      <c r="K66" s="15"/>
      <c r="L66" s="10" t="s">
        <v>25</v>
      </c>
      <c r="M66" s="10"/>
      <c r="N66" s="14" t="str">
        <f t="shared" si="1"/>
        <v/>
      </c>
      <c r="O66" s="10" t="s">
        <v>36</v>
      </c>
      <c r="P66" s="16"/>
    </row>
    <row r="67" spans="2:16" ht="57.95" customHeight="1" x14ac:dyDescent="0.25">
      <c r="B67" s="17" t="s">
        <v>93</v>
      </c>
      <c r="C67" s="17" t="s">
        <v>148</v>
      </c>
      <c r="D67" s="18" t="s">
        <v>95</v>
      </c>
      <c r="E67" s="23" t="s">
        <v>149</v>
      </c>
      <c r="F67" s="20" t="s">
        <v>97</v>
      </c>
      <c r="G67" s="4"/>
      <c r="H67" s="4"/>
      <c r="I67" s="5"/>
      <c r="J67" s="14" t="str">
        <f t="shared" si="0"/>
        <v/>
      </c>
      <c r="K67" s="15"/>
      <c r="L67" s="10" t="s">
        <v>25</v>
      </c>
      <c r="M67" s="10"/>
      <c r="N67" s="14" t="str">
        <f t="shared" si="1"/>
        <v/>
      </c>
      <c r="O67" s="10" t="s">
        <v>36</v>
      </c>
      <c r="P67" s="16"/>
    </row>
    <row r="68" spans="2:16" ht="57.95" customHeight="1" x14ac:dyDescent="0.25">
      <c r="B68" s="17" t="s">
        <v>93</v>
      </c>
      <c r="C68" s="17" t="s">
        <v>150</v>
      </c>
      <c r="D68" s="18" t="s">
        <v>95</v>
      </c>
      <c r="E68" s="23" t="s">
        <v>151</v>
      </c>
      <c r="F68" s="20" t="s">
        <v>97</v>
      </c>
      <c r="G68" s="4"/>
      <c r="H68" s="4"/>
      <c r="I68" s="5"/>
      <c r="J68" s="14" t="str">
        <f t="shared" si="0"/>
        <v/>
      </c>
      <c r="K68" s="15"/>
      <c r="L68" s="10" t="s">
        <v>25</v>
      </c>
      <c r="M68" s="10"/>
      <c r="N68" s="14" t="str">
        <f t="shared" si="1"/>
        <v/>
      </c>
      <c r="O68" s="10" t="s">
        <v>36</v>
      </c>
      <c r="P68" s="16"/>
    </row>
    <row r="69" spans="2:16" ht="57.95" customHeight="1" x14ac:dyDescent="0.25">
      <c r="B69" s="17" t="s">
        <v>93</v>
      </c>
      <c r="C69" s="17" t="s">
        <v>152</v>
      </c>
      <c r="D69" s="18" t="s">
        <v>95</v>
      </c>
      <c r="E69" s="23" t="s">
        <v>153</v>
      </c>
      <c r="F69" s="20" t="s">
        <v>97</v>
      </c>
      <c r="G69" s="4"/>
      <c r="H69" s="4"/>
      <c r="I69" s="5"/>
      <c r="J69" s="14" t="str">
        <f t="shared" si="0"/>
        <v/>
      </c>
      <c r="K69" s="15"/>
      <c r="L69" s="10" t="s">
        <v>25</v>
      </c>
      <c r="M69" s="10"/>
      <c r="N69" s="14" t="str">
        <f t="shared" si="1"/>
        <v/>
      </c>
      <c r="O69" s="10" t="s">
        <v>36</v>
      </c>
      <c r="P69" s="16"/>
    </row>
    <row r="70" spans="2:16" ht="43.5" customHeight="1" x14ac:dyDescent="0.25">
      <c r="B70" s="17" t="s">
        <v>93</v>
      </c>
      <c r="C70" s="17" t="s">
        <v>154</v>
      </c>
      <c r="D70" s="18" t="s">
        <v>95</v>
      </c>
      <c r="E70" s="23" t="s">
        <v>155</v>
      </c>
      <c r="F70" s="20" t="s">
        <v>97</v>
      </c>
      <c r="G70" s="4"/>
      <c r="H70" s="4"/>
      <c r="I70" s="5"/>
      <c r="J70" s="14" t="str">
        <f t="shared" si="0"/>
        <v/>
      </c>
      <c r="K70" s="15"/>
      <c r="L70" s="10" t="s">
        <v>25</v>
      </c>
      <c r="M70" s="10"/>
      <c r="N70" s="14" t="str">
        <f t="shared" si="1"/>
        <v/>
      </c>
      <c r="O70" s="10" t="s">
        <v>36</v>
      </c>
      <c r="P70" s="16"/>
    </row>
    <row r="71" spans="2:16" ht="57.95" customHeight="1" x14ac:dyDescent="0.25">
      <c r="B71" s="17" t="s">
        <v>93</v>
      </c>
      <c r="C71" s="17" t="s">
        <v>156</v>
      </c>
      <c r="D71" s="18" t="s">
        <v>95</v>
      </c>
      <c r="E71" s="23" t="s">
        <v>157</v>
      </c>
      <c r="F71" s="20" t="s">
        <v>97</v>
      </c>
      <c r="G71" s="4"/>
      <c r="H71" s="4"/>
      <c r="I71" s="5"/>
      <c r="J71" s="14" t="str">
        <f t="shared" ref="J71:J134" si="2">IF(G71&lt;&gt;"Sim","",IF(H71="Atende",5,IF(H71="Atende parcialmente",2,IF(H71="Não atende",0,""))))</f>
        <v/>
      </c>
      <c r="K71" s="15"/>
      <c r="L71" s="10" t="s">
        <v>25</v>
      </c>
      <c r="M71" s="10"/>
      <c r="N71" s="14" t="str">
        <f t="shared" ref="N71:N134" si="3">IF(L71&lt;&gt;"Sim","",IF(M71="Atende",5,IF(M71="Atende parcialmente",2,IF(M71="Não atende",0,""))))</f>
        <v/>
      </c>
      <c r="O71" s="10" t="s">
        <v>36</v>
      </c>
      <c r="P71" s="16"/>
    </row>
    <row r="72" spans="2:16" ht="43.5" customHeight="1" x14ac:dyDescent="0.25">
      <c r="B72" s="17" t="s">
        <v>93</v>
      </c>
      <c r="C72" s="17" t="s">
        <v>158</v>
      </c>
      <c r="D72" s="18" t="s">
        <v>95</v>
      </c>
      <c r="E72" s="23" t="s">
        <v>159</v>
      </c>
      <c r="F72" s="20" t="s">
        <v>97</v>
      </c>
      <c r="G72" s="4"/>
      <c r="H72" s="4"/>
      <c r="I72" s="5"/>
      <c r="J72" s="14" t="str">
        <f t="shared" si="2"/>
        <v/>
      </c>
      <c r="K72" s="15"/>
      <c r="L72" s="10" t="s">
        <v>25</v>
      </c>
      <c r="M72" s="10"/>
      <c r="N72" s="14" t="str">
        <f t="shared" si="3"/>
        <v/>
      </c>
      <c r="O72" s="10" t="s">
        <v>36</v>
      </c>
      <c r="P72" s="16"/>
    </row>
    <row r="73" spans="2:16" ht="43.5" customHeight="1" x14ac:dyDescent="0.25">
      <c r="B73" s="17" t="s">
        <v>93</v>
      </c>
      <c r="C73" s="17" t="s">
        <v>160</v>
      </c>
      <c r="D73" s="18" t="s">
        <v>95</v>
      </c>
      <c r="E73" s="23" t="s">
        <v>161</v>
      </c>
      <c r="F73" s="20" t="s">
        <v>97</v>
      </c>
      <c r="G73" s="4"/>
      <c r="H73" s="4"/>
      <c r="I73" s="5"/>
      <c r="J73" s="14" t="str">
        <f t="shared" si="2"/>
        <v/>
      </c>
      <c r="K73" s="15"/>
      <c r="L73" s="10" t="s">
        <v>25</v>
      </c>
      <c r="M73" s="10"/>
      <c r="N73" s="14" t="str">
        <f t="shared" si="3"/>
        <v/>
      </c>
      <c r="O73" s="10" t="s">
        <v>36</v>
      </c>
      <c r="P73" s="16"/>
    </row>
    <row r="74" spans="2:16" ht="43.5" customHeight="1" x14ac:dyDescent="0.25">
      <c r="B74" s="17" t="s">
        <v>93</v>
      </c>
      <c r="C74" s="17" t="s">
        <v>162</v>
      </c>
      <c r="D74" s="18" t="s">
        <v>95</v>
      </c>
      <c r="E74" s="23" t="s">
        <v>163</v>
      </c>
      <c r="F74" s="20" t="s">
        <v>97</v>
      </c>
      <c r="G74" s="4"/>
      <c r="H74" s="4"/>
      <c r="I74" s="5"/>
      <c r="J74" s="14" t="str">
        <f t="shared" si="2"/>
        <v/>
      </c>
      <c r="K74" s="15"/>
      <c r="L74" s="10" t="s">
        <v>25</v>
      </c>
      <c r="M74" s="10"/>
      <c r="N74" s="14" t="str">
        <f t="shared" si="3"/>
        <v/>
      </c>
      <c r="O74" s="10" t="s">
        <v>36</v>
      </c>
      <c r="P74" s="16"/>
    </row>
    <row r="75" spans="2:16" ht="57.95" customHeight="1" x14ac:dyDescent="0.25">
      <c r="B75" s="17" t="s">
        <v>93</v>
      </c>
      <c r="C75" s="17" t="s">
        <v>164</v>
      </c>
      <c r="D75" s="18" t="s">
        <v>95</v>
      </c>
      <c r="E75" s="23" t="s">
        <v>165</v>
      </c>
      <c r="F75" s="20" t="s">
        <v>97</v>
      </c>
      <c r="G75" s="4"/>
      <c r="H75" s="4"/>
      <c r="I75" s="5"/>
      <c r="J75" s="14" t="str">
        <f t="shared" si="2"/>
        <v/>
      </c>
      <c r="K75" s="15"/>
      <c r="L75" s="10" t="s">
        <v>25</v>
      </c>
      <c r="M75" s="10"/>
      <c r="N75" s="14" t="str">
        <f t="shared" si="3"/>
        <v/>
      </c>
      <c r="O75" s="10" t="s">
        <v>36</v>
      </c>
      <c r="P75" s="16"/>
    </row>
    <row r="76" spans="2:16" ht="43.5" customHeight="1" x14ac:dyDescent="0.25">
      <c r="B76" s="17" t="s">
        <v>93</v>
      </c>
      <c r="C76" s="17" t="s">
        <v>166</v>
      </c>
      <c r="D76" s="18" t="s">
        <v>95</v>
      </c>
      <c r="E76" s="23" t="s">
        <v>167</v>
      </c>
      <c r="F76" s="20" t="s">
        <v>97</v>
      </c>
      <c r="G76" s="4"/>
      <c r="H76" s="4"/>
      <c r="I76" s="5"/>
      <c r="J76" s="14" t="str">
        <f t="shared" si="2"/>
        <v/>
      </c>
      <c r="K76" s="15"/>
      <c r="L76" s="10" t="s">
        <v>25</v>
      </c>
      <c r="M76" s="10"/>
      <c r="N76" s="14" t="str">
        <f t="shared" si="3"/>
        <v/>
      </c>
      <c r="O76" s="10" t="s">
        <v>36</v>
      </c>
      <c r="P76" s="16"/>
    </row>
    <row r="77" spans="2:16" ht="43.5" customHeight="1" x14ac:dyDescent="0.25">
      <c r="B77" s="17" t="s">
        <v>93</v>
      </c>
      <c r="C77" s="17" t="s">
        <v>168</v>
      </c>
      <c r="D77" s="18" t="s">
        <v>95</v>
      </c>
      <c r="E77" s="23" t="s">
        <v>169</v>
      </c>
      <c r="F77" s="20" t="s">
        <v>97</v>
      </c>
      <c r="G77" s="4"/>
      <c r="H77" s="4"/>
      <c r="I77" s="5"/>
      <c r="J77" s="14" t="str">
        <f t="shared" si="2"/>
        <v/>
      </c>
      <c r="K77" s="15"/>
      <c r="L77" s="10" t="s">
        <v>25</v>
      </c>
      <c r="M77" s="10"/>
      <c r="N77" s="14" t="str">
        <f t="shared" si="3"/>
        <v/>
      </c>
      <c r="O77" s="10" t="s">
        <v>36</v>
      </c>
      <c r="P77" s="16"/>
    </row>
    <row r="78" spans="2:16" ht="57.95" customHeight="1" x14ac:dyDescent="0.25">
      <c r="B78" s="17" t="s">
        <v>93</v>
      </c>
      <c r="C78" s="17" t="s">
        <v>170</v>
      </c>
      <c r="D78" s="18" t="s">
        <v>95</v>
      </c>
      <c r="E78" s="23" t="s">
        <v>171</v>
      </c>
      <c r="F78" s="20" t="s">
        <v>97</v>
      </c>
      <c r="G78" s="4"/>
      <c r="H78" s="4"/>
      <c r="I78" s="5"/>
      <c r="J78" s="14" t="str">
        <f t="shared" si="2"/>
        <v/>
      </c>
      <c r="K78" s="15"/>
      <c r="L78" s="10" t="s">
        <v>25</v>
      </c>
      <c r="M78" s="10"/>
      <c r="N78" s="14" t="str">
        <f t="shared" si="3"/>
        <v/>
      </c>
      <c r="O78" s="10" t="s">
        <v>36</v>
      </c>
      <c r="P78" s="16"/>
    </row>
    <row r="79" spans="2:16" ht="57.95" customHeight="1" x14ac:dyDescent="0.25">
      <c r="B79" s="17" t="s">
        <v>93</v>
      </c>
      <c r="C79" s="17" t="s">
        <v>172</v>
      </c>
      <c r="D79" s="18" t="s">
        <v>95</v>
      </c>
      <c r="E79" s="23" t="s">
        <v>173</v>
      </c>
      <c r="F79" s="20" t="s">
        <v>97</v>
      </c>
      <c r="G79" s="4"/>
      <c r="H79" s="4"/>
      <c r="I79" s="5"/>
      <c r="J79" s="14" t="str">
        <f t="shared" si="2"/>
        <v/>
      </c>
      <c r="K79" s="15"/>
      <c r="L79" s="10" t="s">
        <v>25</v>
      </c>
      <c r="M79" s="10"/>
      <c r="N79" s="14" t="str">
        <f t="shared" si="3"/>
        <v/>
      </c>
      <c r="O79" s="10" t="s">
        <v>25</v>
      </c>
      <c r="P79" s="16"/>
    </row>
    <row r="80" spans="2:16" ht="57.95" customHeight="1" x14ac:dyDescent="0.25">
      <c r="B80" s="17" t="s">
        <v>93</v>
      </c>
      <c r="C80" s="17" t="s">
        <v>174</v>
      </c>
      <c r="D80" s="18" t="s">
        <v>95</v>
      </c>
      <c r="E80" s="23" t="s">
        <v>175</v>
      </c>
      <c r="F80" s="20" t="s">
        <v>97</v>
      </c>
      <c r="G80" s="4"/>
      <c r="H80" s="4"/>
      <c r="I80" s="5"/>
      <c r="J80" s="14" t="str">
        <f t="shared" si="2"/>
        <v/>
      </c>
      <c r="K80" s="15"/>
      <c r="L80" s="10" t="s">
        <v>25</v>
      </c>
      <c r="M80" s="10"/>
      <c r="N80" s="14" t="str">
        <f t="shared" si="3"/>
        <v/>
      </c>
      <c r="O80" s="10" t="s">
        <v>36</v>
      </c>
      <c r="P80" s="16"/>
    </row>
    <row r="81" spans="2:16" ht="57.95" customHeight="1" x14ac:dyDescent="0.25">
      <c r="B81" s="17" t="s">
        <v>93</v>
      </c>
      <c r="C81" s="17" t="s">
        <v>176</v>
      </c>
      <c r="D81" s="18" t="s">
        <v>95</v>
      </c>
      <c r="E81" s="23" t="s">
        <v>177</v>
      </c>
      <c r="F81" s="20" t="s">
        <v>97</v>
      </c>
      <c r="G81" s="4"/>
      <c r="H81" s="4"/>
      <c r="I81" s="5"/>
      <c r="J81" s="14" t="str">
        <f t="shared" si="2"/>
        <v/>
      </c>
      <c r="K81" s="15"/>
      <c r="L81" s="10" t="s">
        <v>25</v>
      </c>
      <c r="M81" s="10"/>
      <c r="N81" s="14" t="str">
        <f t="shared" si="3"/>
        <v/>
      </c>
      <c r="O81" s="10" t="s">
        <v>36</v>
      </c>
      <c r="P81" s="16"/>
    </row>
    <row r="82" spans="2:16" ht="43.5" customHeight="1" x14ac:dyDescent="0.25">
      <c r="B82" s="17" t="s">
        <v>93</v>
      </c>
      <c r="C82" s="17" t="s">
        <v>178</v>
      </c>
      <c r="D82" s="18" t="s">
        <v>95</v>
      </c>
      <c r="E82" s="23" t="s">
        <v>179</v>
      </c>
      <c r="F82" s="20" t="s">
        <v>97</v>
      </c>
      <c r="G82" s="4"/>
      <c r="H82" s="4"/>
      <c r="I82" s="5"/>
      <c r="J82" s="14" t="str">
        <f t="shared" si="2"/>
        <v/>
      </c>
      <c r="K82" s="15"/>
      <c r="L82" s="10" t="s">
        <v>25</v>
      </c>
      <c r="M82" s="10"/>
      <c r="N82" s="14" t="str">
        <f t="shared" si="3"/>
        <v/>
      </c>
      <c r="O82" s="10" t="s">
        <v>36</v>
      </c>
      <c r="P82" s="16"/>
    </row>
    <row r="83" spans="2:16" ht="43.5" customHeight="1" x14ac:dyDescent="0.25">
      <c r="B83" s="17" t="s">
        <v>93</v>
      </c>
      <c r="C83" s="17" t="s">
        <v>180</v>
      </c>
      <c r="D83" s="18" t="s">
        <v>95</v>
      </c>
      <c r="E83" s="23" t="s">
        <v>181</v>
      </c>
      <c r="F83" s="20" t="s">
        <v>97</v>
      </c>
      <c r="G83" s="4"/>
      <c r="H83" s="4"/>
      <c r="I83" s="5"/>
      <c r="J83" s="14" t="str">
        <f t="shared" si="2"/>
        <v/>
      </c>
      <c r="K83" s="15"/>
      <c r="L83" s="10" t="s">
        <v>25</v>
      </c>
      <c r="M83" s="10"/>
      <c r="N83" s="14" t="str">
        <f t="shared" si="3"/>
        <v/>
      </c>
      <c r="O83" s="10" t="s">
        <v>36</v>
      </c>
      <c r="P83" s="16"/>
    </row>
    <row r="84" spans="2:16" ht="57.95" customHeight="1" x14ac:dyDescent="0.25">
      <c r="B84" s="17" t="s">
        <v>93</v>
      </c>
      <c r="C84" s="17" t="s">
        <v>182</v>
      </c>
      <c r="D84" s="18" t="s">
        <v>95</v>
      </c>
      <c r="E84" s="23" t="s">
        <v>183</v>
      </c>
      <c r="F84" s="20" t="s">
        <v>97</v>
      </c>
      <c r="G84" s="4"/>
      <c r="H84" s="4"/>
      <c r="I84" s="5"/>
      <c r="J84" s="14" t="str">
        <f t="shared" si="2"/>
        <v/>
      </c>
      <c r="K84" s="15"/>
      <c r="L84" s="10" t="s">
        <v>25</v>
      </c>
      <c r="M84" s="10"/>
      <c r="N84" s="14" t="str">
        <f t="shared" si="3"/>
        <v/>
      </c>
      <c r="O84" s="10" t="s">
        <v>36</v>
      </c>
      <c r="P84" s="16"/>
    </row>
    <row r="85" spans="2:16" ht="43.5" customHeight="1" x14ac:dyDescent="0.25">
      <c r="B85" s="17" t="s">
        <v>93</v>
      </c>
      <c r="C85" s="17" t="s">
        <v>184</v>
      </c>
      <c r="D85" s="18" t="s">
        <v>95</v>
      </c>
      <c r="E85" s="23" t="s">
        <v>185</v>
      </c>
      <c r="F85" s="20" t="s">
        <v>97</v>
      </c>
      <c r="G85" s="4"/>
      <c r="H85" s="4"/>
      <c r="I85" s="5"/>
      <c r="J85" s="14" t="str">
        <f t="shared" si="2"/>
        <v/>
      </c>
      <c r="K85" s="15"/>
      <c r="L85" s="10" t="s">
        <v>25</v>
      </c>
      <c r="M85" s="10"/>
      <c r="N85" s="14" t="str">
        <f t="shared" si="3"/>
        <v/>
      </c>
      <c r="O85" s="10" t="s">
        <v>36</v>
      </c>
      <c r="P85" s="16"/>
    </row>
    <row r="86" spans="2:16" ht="57.95" customHeight="1" x14ac:dyDescent="0.25">
      <c r="B86" s="17" t="s">
        <v>93</v>
      </c>
      <c r="C86" s="17" t="s">
        <v>186</v>
      </c>
      <c r="D86" s="18" t="s">
        <v>95</v>
      </c>
      <c r="E86" s="23" t="s">
        <v>187</v>
      </c>
      <c r="F86" s="20" t="s">
        <v>97</v>
      </c>
      <c r="G86" s="4"/>
      <c r="H86" s="4"/>
      <c r="I86" s="5"/>
      <c r="J86" s="14" t="str">
        <f t="shared" si="2"/>
        <v/>
      </c>
      <c r="K86" s="15"/>
      <c r="L86" s="10" t="s">
        <v>25</v>
      </c>
      <c r="M86" s="10"/>
      <c r="N86" s="14" t="str">
        <f t="shared" si="3"/>
        <v/>
      </c>
      <c r="O86" s="10" t="s">
        <v>25</v>
      </c>
      <c r="P86" s="16"/>
    </row>
    <row r="87" spans="2:16" ht="57.95" customHeight="1" x14ac:dyDescent="0.25">
      <c r="B87" s="17" t="s">
        <v>93</v>
      </c>
      <c r="C87" s="17" t="s">
        <v>188</v>
      </c>
      <c r="D87" s="18" t="s">
        <v>95</v>
      </c>
      <c r="E87" s="23" t="s">
        <v>189</v>
      </c>
      <c r="F87" s="20" t="s">
        <v>97</v>
      </c>
      <c r="G87" s="4"/>
      <c r="H87" s="4"/>
      <c r="I87" s="5"/>
      <c r="J87" s="14" t="str">
        <f t="shared" si="2"/>
        <v/>
      </c>
      <c r="K87" s="15"/>
      <c r="L87" s="10" t="s">
        <v>25</v>
      </c>
      <c r="M87" s="10"/>
      <c r="N87" s="14" t="str">
        <f t="shared" si="3"/>
        <v/>
      </c>
      <c r="O87" s="10" t="s">
        <v>36</v>
      </c>
      <c r="P87" s="16"/>
    </row>
    <row r="88" spans="2:16" ht="57.95" customHeight="1" x14ac:dyDescent="0.25">
      <c r="B88" s="17" t="s">
        <v>93</v>
      </c>
      <c r="C88" s="17" t="s">
        <v>190</v>
      </c>
      <c r="D88" s="18" t="s">
        <v>95</v>
      </c>
      <c r="E88" s="23" t="s">
        <v>191</v>
      </c>
      <c r="F88" s="20" t="s">
        <v>97</v>
      </c>
      <c r="G88" s="4"/>
      <c r="H88" s="4"/>
      <c r="I88" s="5"/>
      <c r="J88" s="14" t="str">
        <f t="shared" si="2"/>
        <v/>
      </c>
      <c r="K88" s="15"/>
      <c r="L88" s="10" t="s">
        <v>25</v>
      </c>
      <c r="M88" s="10"/>
      <c r="N88" s="14" t="str">
        <f t="shared" si="3"/>
        <v/>
      </c>
      <c r="O88" s="10" t="s">
        <v>36</v>
      </c>
      <c r="P88" s="16"/>
    </row>
    <row r="89" spans="2:16" ht="43.5" customHeight="1" x14ac:dyDescent="0.25">
      <c r="B89" s="17" t="s">
        <v>93</v>
      </c>
      <c r="C89" s="17" t="s">
        <v>192</v>
      </c>
      <c r="D89" s="18" t="s">
        <v>95</v>
      </c>
      <c r="E89" s="23" t="s">
        <v>193</v>
      </c>
      <c r="F89" s="20" t="s">
        <v>97</v>
      </c>
      <c r="G89" s="4"/>
      <c r="H89" s="4"/>
      <c r="I89" s="5"/>
      <c r="J89" s="14" t="str">
        <f t="shared" si="2"/>
        <v/>
      </c>
      <c r="K89" s="15"/>
      <c r="L89" s="10" t="s">
        <v>25</v>
      </c>
      <c r="M89" s="10"/>
      <c r="N89" s="14" t="str">
        <f t="shared" si="3"/>
        <v/>
      </c>
      <c r="O89" s="10" t="s">
        <v>36</v>
      </c>
      <c r="P89" s="16"/>
    </row>
    <row r="90" spans="2:16" ht="57.95" customHeight="1" x14ac:dyDescent="0.25">
      <c r="B90" s="17" t="s">
        <v>93</v>
      </c>
      <c r="C90" s="17" t="s">
        <v>194</v>
      </c>
      <c r="D90" s="18" t="s">
        <v>95</v>
      </c>
      <c r="E90" s="23" t="s">
        <v>195</v>
      </c>
      <c r="F90" s="20" t="s">
        <v>97</v>
      </c>
      <c r="G90" s="4"/>
      <c r="H90" s="4"/>
      <c r="I90" s="5"/>
      <c r="J90" s="14" t="str">
        <f t="shared" si="2"/>
        <v/>
      </c>
      <c r="K90" s="15"/>
      <c r="L90" s="10" t="s">
        <v>25</v>
      </c>
      <c r="M90" s="10"/>
      <c r="N90" s="14" t="str">
        <f t="shared" si="3"/>
        <v/>
      </c>
      <c r="O90" s="10" t="s">
        <v>36</v>
      </c>
      <c r="P90" s="16"/>
    </row>
    <row r="91" spans="2:16" ht="43.5" customHeight="1" x14ac:dyDescent="0.25">
      <c r="B91" s="17" t="s">
        <v>93</v>
      </c>
      <c r="C91" s="17" t="s">
        <v>196</v>
      </c>
      <c r="D91" s="18" t="s">
        <v>95</v>
      </c>
      <c r="E91" s="23" t="s">
        <v>197</v>
      </c>
      <c r="F91" s="20" t="s">
        <v>97</v>
      </c>
      <c r="G91" s="4"/>
      <c r="H91" s="4"/>
      <c r="I91" s="5"/>
      <c r="J91" s="14" t="str">
        <f t="shared" si="2"/>
        <v/>
      </c>
      <c r="K91" s="15"/>
      <c r="L91" s="10" t="s">
        <v>25</v>
      </c>
      <c r="M91" s="10"/>
      <c r="N91" s="14" t="str">
        <f t="shared" si="3"/>
        <v/>
      </c>
      <c r="O91" s="10" t="s">
        <v>25</v>
      </c>
      <c r="P91" s="16"/>
    </row>
    <row r="92" spans="2:16" ht="43.5" customHeight="1" x14ac:dyDescent="0.25">
      <c r="B92" s="17" t="s">
        <v>93</v>
      </c>
      <c r="C92" s="17" t="s">
        <v>198</v>
      </c>
      <c r="D92" s="18" t="s">
        <v>95</v>
      </c>
      <c r="E92" s="23" t="s">
        <v>199</v>
      </c>
      <c r="F92" s="20" t="s">
        <v>97</v>
      </c>
      <c r="G92" s="4"/>
      <c r="H92" s="4"/>
      <c r="I92" s="5"/>
      <c r="J92" s="14" t="str">
        <f t="shared" si="2"/>
        <v/>
      </c>
      <c r="K92" s="15"/>
      <c r="L92" s="10" t="s">
        <v>25</v>
      </c>
      <c r="M92" s="10"/>
      <c r="N92" s="14" t="str">
        <f t="shared" si="3"/>
        <v/>
      </c>
      <c r="O92" s="10" t="s">
        <v>36</v>
      </c>
      <c r="P92" s="16"/>
    </row>
    <row r="93" spans="2:16" ht="57.95" customHeight="1" x14ac:dyDescent="0.25">
      <c r="B93" s="17" t="s">
        <v>93</v>
      </c>
      <c r="C93" s="17" t="s">
        <v>200</v>
      </c>
      <c r="D93" s="18" t="s">
        <v>95</v>
      </c>
      <c r="E93" s="23" t="s">
        <v>201</v>
      </c>
      <c r="F93" s="20" t="s">
        <v>97</v>
      </c>
      <c r="G93" s="4"/>
      <c r="H93" s="4"/>
      <c r="I93" s="5"/>
      <c r="J93" s="14" t="str">
        <f t="shared" si="2"/>
        <v/>
      </c>
      <c r="K93" s="15"/>
      <c r="L93" s="10" t="s">
        <v>25</v>
      </c>
      <c r="M93" s="10"/>
      <c r="N93" s="14" t="str">
        <f t="shared" si="3"/>
        <v/>
      </c>
      <c r="O93" s="10" t="s">
        <v>36</v>
      </c>
      <c r="P93" s="16"/>
    </row>
    <row r="94" spans="2:16" ht="57.95" customHeight="1" x14ac:dyDescent="0.25">
      <c r="B94" s="17" t="s">
        <v>93</v>
      </c>
      <c r="C94" s="17" t="s">
        <v>202</v>
      </c>
      <c r="D94" s="18" t="s">
        <v>95</v>
      </c>
      <c r="E94" s="23" t="s">
        <v>203</v>
      </c>
      <c r="F94" s="20" t="s">
        <v>97</v>
      </c>
      <c r="G94" s="4"/>
      <c r="H94" s="4"/>
      <c r="I94" s="5"/>
      <c r="J94" s="14" t="str">
        <f t="shared" si="2"/>
        <v/>
      </c>
      <c r="K94" s="15"/>
      <c r="L94" s="10" t="s">
        <v>25</v>
      </c>
      <c r="M94" s="10"/>
      <c r="N94" s="14" t="str">
        <f t="shared" si="3"/>
        <v/>
      </c>
      <c r="O94" s="10" t="s">
        <v>25</v>
      </c>
      <c r="P94" s="16"/>
    </row>
    <row r="95" spans="2:16" ht="43.5" customHeight="1" x14ac:dyDescent="0.25">
      <c r="B95" s="17" t="s">
        <v>93</v>
      </c>
      <c r="C95" s="17" t="s">
        <v>204</v>
      </c>
      <c r="D95" s="18" t="s">
        <v>95</v>
      </c>
      <c r="E95" s="23" t="s">
        <v>205</v>
      </c>
      <c r="F95" s="20" t="s">
        <v>97</v>
      </c>
      <c r="G95" s="4"/>
      <c r="H95" s="4"/>
      <c r="I95" s="5"/>
      <c r="J95" s="14" t="str">
        <f t="shared" si="2"/>
        <v/>
      </c>
      <c r="K95" s="15"/>
      <c r="L95" s="10" t="s">
        <v>25</v>
      </c>
      <c r="M95" s="10"/>
      <c r="N95" s="14" t="str">
        <f t="shared" si="3"/>
        <v/>
      </c>
      <c r="O95" s="10" t="s">
        <v>36</v>
      </c>
      <c r="P95" s="16"/>
    </row>
    <row r="96" spans="2:16" ht="57.95" customHeight="1" x14ac:dyDescent="0.25">
      <c r="B96" s="17" t="s">
        <v>93</v>
      </c>
      <c r="C96" s="17" t="s">
        <v>206</v>
      </c>
      <c r="D96" s="18" t="s">
        <v>95</v>
      </c>
      <c r="E96" s="23" t="s">
        <v>207</v>
      </c>
      <c r="F96" s="20" t="s">
        <v>97</v>
      </c>
      <c r="G96" s="4"/>
      <c r="H96" s="4"/>
      <c r="I96" s="5"/>
      <c r="J96" s="14" t="str">
        <f t="shared" si="2"/>
        <v/>
      </c>
      <c r="K96" s="15"/>
      <c r="L96" s="10" t="s">
        <v>25</v>
      </c>
      <c r="M96" s="10"/>
      <c r="N96" s="14" t="str">
        <f t="shared" si="3"/>
        <v/>
      </c>
      <c r="O96" s="10" t="s">
        <v>25</v>
      </c>
      <c r="P96" s="16"/>
    </row>
    <row r="97" spans="2:16" ht="43.5" customHeight="1" x14ac:dyDescent="0.25">
      <c r="B97" s="17" t="s">
        <v>93</v>
      </c>
      <c r="C97" s="17" t="s">
        <v>208</v>
      </c>
      <c r="D97" s="18" t="s">
        <v>95</v>
      </c>
      <c r="E97" s="23" t="s">
        <v>209</v>
      </c>
      <c r="F97" s="20" t="s">
        <v>97</v>
      </c>
      <c r="G97" s="4"/>
      <c r="H97" s="4"/>
      <c r="I97" s="5"/>
      <c r="J97" s="14" t="str">
        <f t="shared" si="2"/>
        <v/>
      </c>
      <c r="K97" s="15"/>
      <c r="L97" s="10" t="s">
        <v>25</v>
      </c>
      <c r="M97" s="10"/>
      <c r="N97" s="14" t="str">
        <f t="shared" si="3"/>
        <v/>
      </c>
      <c r="O97" s="10" t="s">
        <v>25</v>
      </c>
      <c r="P97" s="16"/>
    </row>
    <row r="98" spans="2:16" ht="43.5" customHeight="1" x14ac:dyDescent="0.25">
      <c r="B98" s="17" t="s">
        <v>93</v>
      </c>
      <c r="C98" s="17" t="s">
        <v>210</v>
      </c>
      <c r="D98" s="18" t="s">
        <v>95</v>
      </c>
      <c r="E98" s="23" t="s">
        <v>211</v>
      </c>
      <c r="F98" s="20" t="s">
        <v>97</v>
      </c>
      <c r="G98" s="4"/>
      <c r="H98" s="4"/>
      <c r="I98" s="5"/>
      <c r="J98" s="14" t="str">
        <f t="shared" si="2"/>
        <v/>
      </c>
      <c r="K98" s="15"/>
      <c r="L98" s="10" t="s">
        <v>25</v>
      </c>
      <c r="M98" s="10"/>
      <c r="N98" s="14" t="str">
        <f t="shared" si="3"/>
        <v/>
      </c>
      <c r="O98" s="10" t="s">
        <v>36</v>
      </c>
      <c r="P98" s="16"/>
    </row>
    <row r="99" spans="2:16" ht="43.5" customHeight="1" x14ac:dyDescent="0.25">
      <c r="B99" s="17" t="s">
        <v>93</v>
      </c>
      <c r="C99" s="17" t="s">
        <v>212</v>
      </c>
      <c r="D99" s="18" t="s">
        <v>95</v>
      </c>
      <c r="E99" s="23" t="s">
        <v>213</v>
      </c>
      <c r="F99" s="20" t="s">
        <v>97</v>
      </c>
      <c r="G99" s="4"/>
      <c r="H99" s="4"/>
      <c r="I99" s="5"/>
      <c r="J99" s="14" t="str">
        <f t="shared" si="2"/>
        <v/>
      </c>
      <c r="K99" s="15"/>
      <c r="L99" s="10" t="s">
        <v>25</v>
      </c>
      <c r="M99" s="10"/>
      <c r="N99" s="14" t="str">
        <f t="shared" si="3"/>
        <v/>
      </c>
      <c r="O99" s="10" t="s">
        <v>36</v>
      </c>
      <c r="P99" s="16"/>
    </row>
    <row r="100" spans="2:16" ht="43.5" customHeight="1" x14ac:dyDescent="0.25">
      <c r="B100" s="17" t="s">
        <v>93</v>
      </c>
      <c r="C100" s="17" t="s">
        <v>214</v>
      </c>
      <c r="D100" s="18" t="s">
        <v>95</v>
      </c>
      <c r="E100" s="23" t="s">
        <v>215</v>
      </c>
      <c r="F100" s="20" t="s">
        <v>97</v>
      </c>
      <c r="G100" s="4"/>
      <c r="H100" s="4"/>
      <c r="I100" s="5"/>
      <c r="J100" s="14" t="str">
        <f t="shared" si="2"/>
        <v/>
      </c>
      <c r="K100" s="15"/>
      <c r="L100" s="10" t="s">
        <v>25</v>
      </c>
      <c r="M100" s="10"/>
      <c r="N100" s="14" t="str">
        <f t="shared" si="3"/>
        <v/>
      </c>
      <c r="O100" s="10" t="s">
        <v>36</v>
      </c>
      <c r="P100" s="16"/>
    </row>
    <row r="101" spans="2:16" ht="43.5" customHeight="1" x14ac:dyDescent="0.25">
      <c r="B101" s="17" t="s">
        <v>93</v>
      </c>
      <c r="C101" s="17" t="s">
        <v>216</v>
      </c>
      <c r="D101" s="18" t="s">
        <v>95</v>
      </c>
      <c r="E101" s="23" t="s">
        <v>217</v>
      </c>
      <c r="F101" s="20" t="s">
        <v>97</v>
      </c>
      <c r="G101" s="4"/>
      <c r="H101" s="4"/>
      <c r="I101" s="5"/>
      <c r="J101" s="14" t="str">
        <f t="shared" si="2"/>
        <v/>
      </c>
      <c r="K101" s="15"/>
      <c r="L101" s="10" t="s">
        <v>25</v>
      </c>
      <c r="M101" s="10"/>
      <c r="N101" s="14" t="str">
        <f t="shared" si="3"/>
        <v/>
      </c>
      <c r="O101" s="10" t="s">
        <v>25</v>
      </c>
      <c r="P101" s="16"/>
    </row>
    <row r="102" spans="2:16" ht="57.95" customHeight="1" x14ac:dyDescent="0.25">
      <c r="B102" s="17" t="s">
        <v>93</v>
      </c>
      <c r="C102" s="17" t="s">
        <v>218</v>
      </c>
      <c r="D102" s="18" t="s">
        <v>95</v>
      </c>
      <c r="E102" s="23" t="s">
        <v>219</v>
      </c>
      <c r="F102" s="20" t="s">
        <v>97</v>
      </c>
      <c r="G102" s="4"/>
      <c r="H102" s="4"/>
      <c r="I102" s="5"/>
      <c r="J102" s="14" t="str">
        <f t="shared" si="2"/>
        <v/>
      </c>
      <c r="K102" s="15"/>
      <c r="L102" s="10" t="s">
        <v>25</v>
      </c>
      <c r="M102" s="10"/>
      <c r="N102" s="14" t="str">
        <f t="shared" si="3"/>
        <v/>
      </c>
      <c r="O102" s="10" t="s">
        <v>25</v>
      </c>
      <c r="P102" s="16"/>
    </row>
    <row r="103" spans="2:16" ht="43.5" customHeight="1" x14ac:dyDescent="0.25">
      <c r="B103" s="17" t="s">
        <v>93</v>
      </c>
      <c r="C103" s="17" t="s">
        <v>220</v>
      </c>
      <c r="D103" s="18" t="s">
        <v>95</v>
      </c>
      <c r="E103" s="23" t="s">
        <v>221</v>
      </c>
      <c r="F103" s="20" t="s">
        <v>97</v>
      </c>
      <c r="G103" s="4"/>
      <c r="H103" s="4"/>
      <c r="I103" s="5"/>
      <c r="J103" s="14" t="str">
        <f t="shared" si="2"/>
        <v/>
      </c>
      <c r="K103" s="15"/>
      <c r="L103" s="10" t="s">
        <v>25</v>
      </c>
      <c r="M103" s="10"/>
      <c r="N103" s="14" t="str">
        <f t="shared" si="3"/>
        <v/>
      </c>
      <c r="O103" s="10" t="s">
        <v>36</v>
      </c>
      <c r="P103" s="16"/>
    </row>
    <row r="104" spans="2:16" ht="43.5" customHeight="1" x14ac:dyDescent="0.25">
      <c r="B104" s="17" t="s">
        <v>93</v>
      </c>
      <c r="C104" s="17" t="s">
        <v>222</v>
      </c>
      <c r="D104" s="18" t="s">
        <v>95</v>
      </c>
      <c r="E104" s="23" t="s">
        <v>223</v>
      </c>
      <c r="F104" s="20" t="s">
        <v>97</v>
      </c>
      <c r="G104" s="4"/>
      <c r="H104" s="4"/>
      <c r="I104" s="5"/>
      <c r="J104" s="14" t="str">
        <f t="shared" si="2"/>
        <v/>
      </c>
      <c r="K104" s="15"/>
      <c r="L104" s="10" t="s">
        <v>25</v>
      </c>
      <c r="M104" s="10"/>
      <c r="N104" s="14" t="str">
        <f t="shared" si="3"/>
        <v/>
      </c>
      <c r="O104" s="10" t="s">
        <v>36</v>
      </c>
      <c r="P104" s="16"/>
    </row>
    <row r="105" spans="2:16" ht="43.5" customHeight="1" x14ac:dyDescent="0.25">
      <c r="B105" s="17" t="s">
        <v>93</v>
      </c>
      <c r="C105" s="17" t="s">
        <v>224</v>
      </c>
      <c r="D105" s="18" t="s">
        <v>95</v>
      </c>
      <c r="E105" s="23" t="s">
        <v>225</v>
      </c>
      <c r="F105" s="20" t="s">
        <v>97</v>
      </c>
      <c r="G105" s="4"/>
      <c r="H105" s="4"/>
      <c r="I105" s="5"/>
      <c r="J105" s="14" t="str">
        <f t="shared" si="2"/>
        <v/>
      </c>
      <c r="K105" s="15"/>
      <c r="L105" s="10" t="s">
        <v>25</v>
      </c>
      <c r="M105" s="10"/>
      <c r="N105" s="14" t="str">
        <f t="shared" si="3"/>
        <v/>
      </c>
      <c r="O105" s="10" t="s">
        <v>25</v>
      </c>
      <c r="P105" s="16"/>
    </row>
    <row r="106" spans="2:16" ht="43.5" customHeight="1" x14ac:dyDescent="0.25">
      <c r="B106" s="17" t="s">
        <v>93</v>
      </c>
      <c r="C106" s="17" t="s">
        <v>226</v>
      </c>
      <c r="D106" s="18" t="s">
        <v>95</v>
      </c>
      <c r="E106" s="23" t="s">
        <v>227</v>
      </c>
      <c r="F106" s="20" t="s">
        <v>97</v>
      </c>
      <c r="G106" s="4"/>
      <c r="H106" s="4"/>
      <c r="I106" s="5"/>
      <c r="J106" s="14" t="str">
        <f t="shared" si="2"/>
        <v/>
      </c>
      <c r="K106" s="15"/>
      <c r="L106" s="10" t="s">
        <v>25</v>
      </c>
      <c r="M106" s="10"/>
      <c r="N106" s="14" t="str">
        <f t="shared" si="3"/>
        <v/>
      </c>
      <c r="O106" s="10" t="s">
        <v>36</v>
      </c>
      <c r="P106" s="16"/>
    </row>
    <row r="107" spans="2:16" ht="43.5" customHeight="1" x14ac:dyDescent="0.25">
      <c r="B107" s="17" t="s">
        <v>93</v>
      </c>
      <c r="C107" s="17" t="s">
        <v>228</v>
      </c>
      <c r="D107" s="18" t="s">
        <v>95</v>
      </c>
      <c r="E107" s="23" t="s">
        <v>229</v>
      </c>
      <c r="F107" s="20" t="s">
        <v>97</v>
      </c>
      <c r="G107" s="4"/>
      <c r="H107" s="4"/>
      <c r="I107" s="5"/>
      <c r="J107" s="14" t="str">
        <f t="shared" si="2"/>
        <v/>
      </c>
      <c r="K107" s="15"/>
      <c r="L107" s="10" t="s">
        <v>25</v>
      </c>
      <c r="M107" s="10"/>
      <c r="N107" s="14" t="str">
        <f t="shared" si="3"/>
        <v/>
      </c>
      <c r="O107" s="10" t="s">
        <v>36</v>
      </c>
      <c r="P107" s="16"/>
    </row>
    <row r="108" spans="2:16" ht="43.5" customHeight="1" x14ac:dyDescent="0.25">
      <c r="B108" s="17" t="s">
        <v>93</v>
      </c>
      <c r="C108" s="17" t="s">
        <v>230</v>
      </c>
      <c r="D108" s="18" t="s">
        <v>95</v>
      </c>
      <c r="E108" s="23" t="s">
        <v>231</v>
      </c>
      <c r="F108" s="20" t="s">
        <v>97</v>
      </c>
      <c r="G108" s="4"/>
      <c r="H108" s="4"/>
      <c r="I108" s="5"/>
      <c r="J108" s="14" t="str">
        <f t="shared" si="2"/>
        <v/>
      </c>
      <c r="K108" s="15"/>
      <c r="L108" s="10" t="s">
        <v>25</v>
      </c>
      <c r="M108" s="10"/>
      <c r="N108" s="14" t="str">
        <f t="shared" si="3"/>
        <v/>
      </c>
      <c r="O108" s="10" t="s">
        <v>36</v>
      </c>
      <c r="P108" s="16"/>
    </row>
    <row r="109" spans="2:16" ht="43.5" customHeight="1" x14ac:dyDescent="0.25">
      <c r="B109" s="17" t="s">
        <v>93</v>
      </c>
      <c r="C109" s="17" t="s">
        <v>232</v>
      </c>
      <c r="D109" s="18" t="s">
        <v>95</v>
      </c>
      <c r="E109" s="23" t="s">
        <v>233</v>
      </c>
      <c r="F109" s="20" t="s">
        <v>97</v>
      </c>
      <c r="G109" s="4"/>
      <c r="H109" s="4"/>
      <c r="I109" s="5"/>
      <c r="J109" s="14" t="str">
        <f t="shared" si="2"/>
        <v/>
      </c>
      <c r="K109" s="15"/>
      <c r="L109" s="10" t="s">
        <v>25</v>
      </c>
      <c r="M109" s="10"/>
      <c r="N109" s="14" t="str">
        <f t="shared" si="3"/>
        <v/>
      </c>
      <c r="O109" s="10" t="s">
        <v>25</v>
      </c>
      <c r="P109" s="16"/>
    </row>
    <row r="110" spans="2:16" ht="43.5" customHeight="1" x14ac:dyDescent="0.25">
      <c r="B110" s="17" t="s">
        <v>93</v>
      </c>
      <c r="C110" s="17" t="s">
        <v>234</v>
      </c>
      <c r="D110" s="18" t="s">
        <v>95</v>
      </c>
      <c r="E110" s="23" t="s">
        <v>235</v>
      </c>
      <c r="F110" s="20" t="s">
        <v>97</v>
      </c>
      <c r="G110" s="4"/>
      <c r="H110" s="4"/>
      <c r="I110" s="5"/>
      <c r="J110" s="14" t="str">
        <f t="shared" si="2"/>
        <v/>
      </c>
      <c r="K110" s="15"/>
      <c r="L110" s="10" t="s">
        <v>25</v>
      </c>
      <c r="M110" s="10"/>
      <c r="N110" s="14" t="str">
        <f t="shared" si="3"/>
        <v/>
      </c>
      <c r="O110" s="10" t="s">
        <v>36</v>
      </c>
      <c r="P110" s="16"/>
    </row>
    <row r="111" spans="2:16" ht="43.5" customHeight="1" x14ac:dyDescent="0.25">
      <c r="B111" s="17" t="s">
        <v>93</v>
      </c>
      <c r="C111" s="17" t="s">
        <v>236</v>
      </c>
      <c r="D111" s="18" t="s">
        <v>95</v>
      </c>
      <c r="E111" s="23" t="s">
        <v>237</v>
      </c>
      <c r="F111" s="20" t="s">
        <v>97</v>
      </c>
      <c r="G111" s="4"/>
      <c r="H111" s="4"/>
      <c r="I111" s="5"/>
      <c r="J111" s="14" t="str">
        <f t="shared" si="2"/>
        <v/>
      </c>
      <c r="K111" s="15"/>
      <c r="L111" s="10" t="s">
        <v>25</v>
      </c>
      <c r="M111" s="10"/>
      <c r="N111" s="14" t="str">
        <f t="shared" si="3"/>
        <v/>
      </c>
      <c r="O111" s="10" t="s">
        <v>36</v>
      </c>
      <c r="P111" s="16"/>
    </row>
    <row r="112" spans="2:16" ht="43.5" customHeight="1" x14ac:dyDescent="0.25">
      <c r="B112" s="17" t="s">
        <v>93</v>
      </c>
      <c r="C112" s="17" t="s">
        <v>238</v>
      </c>
      <c r="D112" s="18" t="s">
        <v>95</v>
      </c>
      <c r="E112" s="23" t="s">
        <v>239</v>
      </c>
      <c r="F112" s="20" t="s">
        <v>97</v>
      </c>
      <c r="G112" s="4"/>
      <c r="H112" s="4"/>
      <c r="I112" s="5"/>
      <c r="J112" s="14" t="str">
        <f t="shared" si="2"/>
        <v/>
      </c>
      <c r="K112" s="15"/>
      <c r="L112" s="10" t="s">
        <v>25</v>
      </c>
      <c r="M112" s="10"/>
      <c r="N112" s="14" t="str">
        <f t="shared" si="3"/>
        <v/>
      </c>
      <c r="O112" s="10" t="s">
        <v>36</v>
      </c>
      <c r="P112" s="16"/>
    </row>
    <row r="113" spans="2:16" ht="57.95" customHeight="1" x14ac:dyDescent="0.25">
      <c r="B113" s="17" t="s">
        <v>93</v>
      </c>
      <c r="C113" s="17" t="s">
        <v>240</v>
      </c>
      <c r="D113" s="18" t="s">
        <v>95</v>
      </c>
      <c r="E113" s="23" t="s">
        <v>241</v>
      </c>
      <c r="F113" s="20" t="s">
        <v>97</v>
      </c>
      <c r="G113" s="4"/>
      <c r="H113" s="4"/>
      <c r="I113" s="5"/>
      <c r="J113" s="14" t="str">
        <f t="shared" si="2"/>
        <v/>
      </c>
      <c r="K113" s="15"/>
      <c r="L113" s="10" t="s">
        <v>25</v>
      </c>
      <c r="M113" s="10"/>
      <c r="N113" s="14" t="str">
        <f t="shared" si="3"/>
        <v/>
      </c>
      <c r="O113" s="10" t="s">
        <v>36</v>
      </c>
      <c r="P113" s="16"/>
    </row>
    <row r="114" spans="2:16" ht="43.5" customHeight="1" x14ac:dyDescent="0.25">
      <c r="B114" s="17" t="s">
        <v>93</v>
      </c>
      <c r="C114" s="17" t="s">
        <v>242</v>
      </c>
      <c r="D114" s="18" t="s">
        <v>95</v>
      </c>
      <c r="E114" s="23" t="s">
        <v>243</v>
      </c>
      <c r="F114" s="20" t="s">
        <v>97</v>
      </c>
      <c r="G114" s="4"/>
      <c r="H114" s="4"/>
      <c r="I114" s="5"/>
      <c r="J114" s="14" t="str">
        <f t="shared" si="2"/>
        <v/>
      </c>
      <c r="K114" s="15"/>
      <c r="L114" s="10" t="s">
        <v>25</v>
      </c>
      <c r="M114" s="10"/>
      <c r="N114" s="14" t="str">
        <f t="shared" si="3"/>
        <v/>
      </c>
      <c r="O114" s="10" t="s">
        <v>25</v>
      </c>
      <c r="P114" s="16"/>
    </row>
    <row r="115" spans="2:16" ht="43.5" customHeight="1" x14ac:dyDescent="0.25">
      <c r="B115" s="17" t="s">
        <v>93</v>
      </c>
      <c r="C115" s="17" t="s">
        <v>244</v>
      </c>
      <c r="D115" s="18" t="s">
        <v>95</v>
      </c>
      <c r="E115" s="23" t="s">
        <v>245</v>
      </c>
      <c r="F115" s="20" t="s">
        <v>97</v>
      </c>
      <c r="G115" s="4"/>
      <c r="H115" s="4"/>
      <c r="I115" s="5"/>
      <c r="J115" s="14" t="str">
        <f t="shared" si="2"/>
        <v/>
      </c>
      <c r="K115" s="15"/>
      <c r="L115" s="10" t="s">
        <v>25</v>
      </c>
      <c r="M115" s="10"/>
      <c r="N115" s="14" t="str">
        <f t="shared" si="3"/>
        <v/>
      </c>
      <c r="O115" s="10" t="s">
        <v>36</v>
      </c>
      <c r="P115" s="16"/>
    </row>
    <row r="116" spans="2:16" ht="43.5" customHeight="1" x14ac:dyDescent="0.25">
      <c r="B116" s="17" t="s">
        <v>93</v>
      </c>
      <c r="C116" s="17" t="s">
        <v>246</v>
      </c>
      <c r="D116" s="18" t="s">
        <v>95</v>
      </c>
      <c r="E116" s="23" t="s">
        <v>247</v>
      </c>
      <c r="F116" s="20" t="s">
        <v>97</v>
      </c>
      <c r="G116" s="4"/>
      <c r="H116" s="4"/>
      <c r="I116" s="5"/>
      <c r="J116" s="14" t="str">
        <f t="shared" si="2"/>
        <v/>
      </c>
      <c r="K116" s="15"/>
      <c r="L116" s="10" t="s">
        <v>25</v>
      </c>
      <c r="M116" s="10"/>
      <c r="N116" s="14" t="str">
        <f t="shared" si="3"/>
        <v/>
      </c>
      <c r="O116" s="10" t="s">
        <v>36</v>
      </c>
      <c r="P116" s="16"/>
    </row>
    <row r="117" spans="2:16" ht="43.5" customHeight="1" x14ac:dyDescent="0.25">
      <c r="B117" s="17" t="s">
        <v>93</v>
      </c>
      <c r="C117" s="17" t="s">
        <v>248</v>
      </c>
      <c r="D117" s="18" t="s">
        <v>95</v>
      </c>
      <c r="E117" s="23" t="s">
        <v>249</v>
      </c>
      <c r="F117" s="20" t="s">
        <v>97</v>
      </c>
      <c r="G117" s="4"/>
      <c r="H117" s="4"/>
      <c r="I117" s="5"/>
      <c r="J117" s="14" t="str">
        <f t="shared" si="2"/>
        <v/>
      </c>
      <c r="K117" s="15"/>
      <c r="L117" s="10" t="s">
        <v>25</v>
      </c>
      <c r="M117" s="10"/>
      <c r="N117" s="14" t="str">
        <f t="shared" si="3"/>
        <v/>
      </c>
      <c r="O117" s="10" t="s">
        <v>36</v>
      </c>
      <c r="P117" s="16"/>
    </row>
    <row r="118" spans="2:16" ht="43.5" customHeight="1" x14ac:dyDescent="0.25">
      <c r="B118" s="17" t="s">
        <v>93</v>
      </c>
      <c r="C118" s="17" t="s">
        <v>250</v>
      </c>
      <c r="D118" s="18" t="s">
        <v>95</v>
      </c>
      <c r="E118" s="23" t="s">
        <v>251</v>
      </c>
      <c r="F118" s="20" t="s">
        <v>97</v>
      </c>
      <c r="G118" s="4"/>
      <c r="H118" s="4"/>
      <c r="I118" s="5"/>
      <c r="J118" s="14" t="str">
        <f t="shared" si="2"/>
        <v/>
      </c>
      <c r="K118" s="15"/>
      <c r="L118" s="10" t="s">
        <v>25</v>
      </c>
      <c r="M118" s="10"/>
      <c r="N118" s="14" t="str">
        <f t="shared" si="3"/>
        <v/>
      </c>
      <c r="O118" s="10" t="s">
        <v>36</v>
      </c>
      <c r="P118" s="16"/>
    </row>
    <row r="119" spans="2:16" ht="43.5" customHeight="1" x14ac:dyDescent="0.25">
      <c r="B119" s="17" t="s">
        <v>93</v>
      </c>
      <c r="C119" s="17" t="s">
        <v>252</v>
      </c>
      <c r="D119" s="18" t="s">
        <v>95</v>
      </c>
      <c r="E119" s="23" t="s">
        <v>253</v>
      </c>
      <c r="F119" s="20" t="s">
        <v>97</v>
      </c>
      <c r="G119" s="4"/>
      <c r="H119" s="4"/>
      <c r="I119" s="5"/>
      <c r="J119" s="14" t="str">
        <f t="shared" si="2"/>
        <v/>
      </c>
      <c r="K119" s="15"/>
      <c r="L119" s="10" t="s">
        <v>25</v>
      </c>
      <c r="M119" s="10"/>
      <c r="N119" s="14" t="str">
        <f t="shared" si="3"/>
        <v/>
      </c>
      <c r="O119" s="10" t="s">
        <v>36</v>
      </c>
      <c r="P119" s="16"/>
    </row>
    <row r="120" spans="2:16" ht="43.5" customHeight="1" x14ac:dyDescent="0.25">
      <c r="B120" s="17" t="s">
        <v>93</v>
      </c>
      <c r="C120" s="17" t="s">
        <v>254</v>
      </c>
      <c r="D120" s="18" t="s">
        <v>95</v>
      </c>
      <c r="E120" s="23" t="s">
        <v>255</v>
      </c>
      <c r="F120" s="20" t="s">
        <v>97</v>
      </c>
      <c r="G120" s="4"/>
      <c r="H120" s="4"/>
      <c r="I120" s="5"/>
      <c r="J120" s="14" t="str">
        <f t="shared" si="2"/>
        <v/>
      </c>
      <c r="K120" s="15"/>
      <c r="L120" s="10" t="s">
        <v>25</v>
      </c>
      <c r="M120" s="10"/>
      <c r="N120" s="14" t="str">
        <f t="shared" si="3"/>
        <v/>
      </c>
      <c r="O120" s="10" t="s">
        <v>36</v>
      </c>
      <c r="P120" s="16"/>
    </row>
    <row r="121" spans="2:16" ht="43.5" customHeight="1" x14ac:dyDescent="0.25">
      <c r="B121" s="17" t="s">
        <v>93</v>
      </c>
      <c r="C121" s="17" t="s">
        <v>256</v>
      </c>
      <c r="D121" s="18" t="s">
        <v>95</v>
      </c>
      <c r="E121" s="23" t="s">
        <v>257</v>
      </c>
      <c r="F121" s="20" t="s">
        <v>97</v>
      </c>
      <c r="G121" s="4"/>
      <c r="H121" s="4"/>
      <c r="I121" s="5"/>
      <c r="J121" s="14" t="str">
        <f t="shared" si="2"/>
        <v/>
      </c>
      <c r="K121" s="15"/>
      <c r="L121" s="10" t="s">
        <v>25</v>
      </c>
      <c r="M121" s="10"/>
      <c r="N121" s="14" t="str">
        <f t="shared" si="3"/>
        <v/>
      </c>
      <c r="O121" s="10" t="s">
        <v>36</v>
      </c>
      <c r="P121" s="16"/>
    </row>
    <row r="122" spans="2:16" ht="57.95" customHeight="1" x14ac:dyDescent="0.25">
      <c r="B122" s="17" t="s">
        <v>93</v>
      </c>
      <c r="C122" s="17" t="s">
        <v>258</v>
      </c>
      <c r="D122" s="18" t="s">
        <v>95</v>
      </c>
      <c r="E122" s="23" t="s">
        <v>259</v>
      </c>
      <c r="F122" s="20" t="s">
        <v>97</v>
      </c>
      <c r="G122" s="4"/>
      <c r="H122" s="4"/>
      <c r="I122" s="5"/>
      <c r="J122" s="14" t="str">
        <f t="shared" si="2"/>
        <v/>
      </c>
      <c r="K122" s="15"/>
      <c r="L122" s="10" t="s">
        <v>25</v>
      </c>
      <c r="M122" s="10"/>
      <c r="N122" s="14" t="str">
        <f t="shared" si="3"/>
        <v/>
      </c>
      <c r="O122" s="10" t="s">
        <v>36</v>
      </c>
      <c r="P122" s="16"/>
    </row>
    <row r="123" spans="2:16" ht="43.5" customHeight="1" x14ac:dyDescent="0.25">
      <c r="B123" s="17" t="s">
        <v>93</v>
      </c>
      <c r="C123" s="17" t="s">
        <v>260</v>
      </c>
      <c r="D123" s="18" t="s">
        <v>95</v>
      </c>
      <c r="E123" s="23" t="s">
        <v>261</v>
      </c>
      <c r="F123" s="20" t="s">
        <v>97</v>
      </c>
      <c r="G123" s="4"/>
      <c r="H123" s="4"/>
      <c r="I123" s="5"/>
      <c r="J123" s="14" t="str">
        <f t="shared" si="2"/>
        <v/>
      </c>
      <c r="K123" s="15"/>
      <c r="L123" s="10" t="s">
        <v>25</v>
      </c>
      <c r="M123" s="10"/>
      <c r="N123" s="14" t="str">
        <f t="shared" si="3"/>
        <v/>
      </c>
      <c r="O123" s="10" t="s">
        <v>25</v>
      </c>
      <c r="P123" s="16"/>
    </row>
    <row r="124" spans="2:16" ht="43.5" customHeight="1" x14ac:dyDescent="0.25">
      <c r="B124" s="17" t="s">
        <v>93</v>
      </c>
      <c r="C124" s="17" t="s">
        <v>262</v>
      </c>
      <c r="D124" s="18" t="s">
        <v>95</v>
      </c>
      <c r="E124" s="23" t="s">
        <v>263</v>
      </c>
      <c r="F124" s="20" t="s">
        <v>97</v>
      </c>
      <c r="G124" s="4"/>
      <c r="H124" s="4"/>
      <c r="I124" s="5"/>
      <c r="J124" s="14" t="str">
        <f t="shared" si="2"/>
        <v/>
      </c>
      <c r="K124" s="15"/>
      <c r="L124" s="10" t="s">
        <v>25</v>
      </c>
      <c r="M124" s="10"/>
      <c r="N124" s="14" t="str">
        <f t="shared" si="3"/>
        <v/>
      </c>
      <c r="O124" s="10" t="s">
        <v>36</v>
      </c>
      <c r="P124" s="16"/>
    </row>
    <row r="125" spans="2:16" ht="43.5" customHeight="1" x14ac:dyDescent="0.25">
      <c r="B125" s="17" t="s">
        <v>93</v>
      </c>
      <c r="C125" s="17" t="s">
        <v>264</v>
      </c>
      <c r="D125" s="18" t="s">
        <v>95</v>
      </c>
      <c r="E125" s="23" t="s">
        <v>265</v>
      </c>
      <c r="F125" s="20" t="s">
        <v>97</v>
      </c>
      <c r="G125" s="4"/>
      <c r="H125" s="4"/>
      <c r="I125" s="5"/>
      <c r="J125" s="14" t="str">
        <f t="shared" si="2"/>
        <v/>
      </c>
      <c r="K125" s="15"/>
      <c r="L125" s="10" t="s">
        <v>25</v>
      </c>
      <c r="M125" s="10"/>
      <c r="N125" s="14" t="str">
        <f t="shared" si="3"/>
        <v/>
      </c>
      <c r="O125" s="10" t="s">
        <v>36</v>
      </c>
      <c r="P125" s="16"/>
    </row>
    <row r="126" spans="2:16" ht="57.95" customHeight="1" x14ac:dyDescent="0.25">
      <c r="B126" s="17" t="s">
        <v>93</v>
      </c>
      <c r="C126" s="17" t="s">
        <v>266</v>
      </c>
      <c r="D126" s="18" t="s">
        <v>95</v>
      </c>
      <c r="E126" s="23" t="s">
        <v>267</v>
      </c>
      <c r="F126" s="20" t="s">
        <v>97</v>
      </c>
      <c r="G126" s="4"/>
      <c r="H126" s="4"/>
      <c r="I126" s="5"/>
      <c r="J126" s="14" t="str">
        <f t="shared" si="2"/>
        <v/>
      </c>
      <c r="K126" s="15"/>
      <c r="L126" s="10" t="s">
        <v>25</v>
      </c>
      <c r="M126" s="10"/>
      <c r="N126" s="14" t="str">
        <f t="shared" si="3"/>
        <v/>
      </c>
      <c r="O126" s="10" t="s">
        <v>36</v>
      </c>
      <c r="P126" s="16"/>
    </row>
    <row r="127" spans="2:16" ht="57.95" customHeight="1" x14ac:dyDescent="0.25">
      <c r="B127" s="17" t="s">
        <v>93</v>
      </c>
      <c r="C127" s="17" t="s">
        <v>268</v>
      </c>
      <c r="D127" s="18" t="s">
        <v>95</v>
      </c>
      <c r="E127" s="23" t="s">
        <v>269</v>
      </c>
      <c r="F127" s="20" t="s">
        <v>97</v>
      </c>
      <c r="G127" s="4"/>
      <c r="H127" s="4"/>
      <c r="I127" s="5"/>
      <c r="J127" s="14" t="str">
        <f t="shared" si="2"/>
        <v/>
      </c>
      <c r="K127" s="15"/>
      <c r="L127" s="10" t="s">
        <v>25</v>
      </c>
      <c r="M127" s="10"/>
      <c r="N127" s="14" t="str">
        <f t="shared" si="3"/>
        <v/>
      </c>
      <c r="O127" s="10" t="s">
        <v>36</v>
      </c>
      <c r="P127" s="16"/>
    </row>
    <row r="128" spans="2:16" ht="43.5" customHeight="1" x14ac:dyDescent="0.25">
      <c r="B128" s="17" t="s">
        <v>93</v>
      </c>
      <c r="C128" s="17" t="s">
        <v>270</v>
      </c>
      <c r="D128" s="18" t="s">
        <v>95</v>
      </c>
      <c r="E128" s="23" t="s">
        <v>271</v>
      </c>
      <c r="F128" s="20" t="s">
        <v>97</v>
      </c>
      <c r="G128" s="4" t="s">
        <v>25</v>
      </c>
      <c r="H128" s="4"/>
      <c r="I128" s="5"/>
      <c r="J128" s="14" t="str">
        <f t="shared" si="2"/>
        <v/>
      </c>
      <c r="K128" s="15"/>
      <c r="L128" s="10" t="s">
        <v>25</v>
      </c>
      <c r="M128" s="10"/>
      <c r="N128" s="14" t="str">
        <f t="shared" si="3"/>
        <v/>
      </c>
      <c r="O128" s="10" t="s">
        <v>36</v>
      </c>
      <c r="P128" s="16"/>
    </row>
    <row r="129" spans="2:16" ht="43.5" customHeight="1" x14ac:dyDescent="0.25">
      <c r="B129" s="17" t="s">
        <v>93</v>
      </c>
      <c r="C129" s="17" t="s">
        <v>272</v>
      </c>
      <c r="D129" s="18" t="s">
        <v>95</v>
      </c>
      <c r="E129" s="23" t="s">
        <v>273</v>
      </c>
      <c r="F129" s="20" t="s">
        <v>97</v>
      </c>
      <c r="G129" s="4"/>
      <c r="H129" s="4"/>
      <c r="I129" s="5"/>
      <c r="J129" s="14" t="str">
        <f t="shared" si="2"/>
        <v/>
      </c>
      <c r="K129" s="15"/>
      <c r="L129" s="10" t="s">
        <v>25</v>
      </c>
      <c r="M129" s="10"/>
      <c r="N129" s="14" t="str">
        <f t="shared" si="3"/>
        <v/>
      </c>
      <c r="O129" s="10" t="s">
        <v>36</v>
      </c>
      <c r="P129" s="16"/>
    </row>
    <row r="130" spans="2:16" ht="43.5" customHeight="1" x14ac:dyDescent="0.25">
      <c r="B130" s="17" t="s">
        <v>93</v>
      </c>
      <c r="C130" s="17" t="s">
        <v>274</v>
      </c>
      <c r="D130" s="18" t="s">
        <v>95</v>
      </c>
      <c r="E130" s="23" t="s">
        <v>275</v>
      </c>
      <c r="F130" s="20" t="s">
        <v>97</v>
      </c>
      <c r="G130" s="4"/>
      <c r="H130" s="4"/>
      <c r="I130" s="5"/>
      <c r="J130" s="14" t="str">
        <f t="shared" si="2"/>
        <v/>
      </c>
      <c r="K130" s="15"/>
      <c r="L130" s="10" t="s">
        <v>25</v>
      </c>
      <c r="M130" s="10"/>
      <c r="N130" s="14" t="str">
        <f t="shared" si="3"/>
        <v/>
      </c>
      <c r="O130" s="10" t="s">
        <v>36</v>
      </c>
      <c r="P130" s="16"/>
    </row>
    <row r="131" spans="2:16" ht="43.5" customHeight="1" x14ac:dyDescent="0.25">
      <c r="B131" s="17" t="s">
        <v>93</v>
      </c>
      <c r="C131" s="17" t="s">
        <v>276</v>
      </c>
      <c r="D131" s="18" t="s">
        <v>95</v>
      </c>
      <c r="E131" s="23" t="s">
        <v>277</v>
      </c>
      <c r="F131" s="20" t="s">
        <v>97</v>
      </c>
      <c r="G131" s="4"/>
      <c r="H131" s="4"/>
      <c r="I131" s="5"/>
      <c r="J131" s="14" t="str">
        <f t="shared" si="2"/>
        <v/>
      </c>
      <c r="K131" s="15"/>
      <c r="L131" s="10" t="s">
        <v>25</v>
      </c>
      <c r="M131" s="10"/>
      <c r="N131" s="14" t="str">
        <f t="shared" si="3"/>
        <v/>
      </c>
      <c r="O131" s="10" t="s">
        <v>25</v>
      </c>
      <c r="P131" s="16"/>
    </row>
    <row r="132" spans="2:16" ht="43.5" customHeight="1" x14ac:dyDescent="0.25">
      <c r="B132" s="17" t="s">
        <v>93</v>
      </c>
      <c r="C132" s="17" t="s">
        <v>278</v>
      </c>
      <c r="D132" s="18" t="s">
        <v>95</v>
      </c>
      <c r="E132" s="23" t="s">
        <v>279</v>
      </c>
      <c r="F132" s="20" t="s">
        <v>97</v>
      </c>
      <c r="G132" s="4"/>
      <c r="H132" s="4"/>
      <c r="I132" s="5"/>
      <c r="J132" s="14" t="str">
        <f t="shared" si="2"/>
        <v/>
      </c>
      <c r="K132" s="15"/>
      <c r="L132" s="10" t="s">
        <v>25</v>
      </c>
      <c r="M132" s="10"/>
      <c r="N132" s="14" t="str">
        <f t="shared" si="3"/>
        <v/>
      </c>
      <c r="O132" s="10" t="s">
        <v>36</v>
      </c>
      <c r="P132" s="16"/>
    </row>
    <row r="133" spans="2:16" ht="43.5" customHeight="1" x14ac:dyDescent="0.25">
      <c r="B133" s="17" t="s">
        <v>93</v>
      </c>
      <c r="C133" s="17" t="s">
        <v>280</v>
      </c>
      <c r="D133" s="18" t="s">
        <v>95</v>
      </c>
      <c r="E133" s="23" t="s">
        <v>281</v>
      </c>
      <c r="F133" s="20" t="s">
        <v>97</v>
      </c>
      <c r="G133" s="4"/>
      <c r="H133" s="4"/>
      <c r="I133" s="5"/>
      <c r="J133" s="14" t="str">
        <f t="shared" si="2"/>
        <v/>
      </c>
      <c r="K133" s="15"/>
      <c r="L133" s="10" t="s">
        <v>25</v>
      </c>
      <c r="M133" s="10"/>
      <c r="N133" s="14" t="str">
        <f t="shared" si="3"/>
        <v/>
      </c>
      <c r="O133" s="10" t="s">
        <v>25</v>
      </c>
      <c r="P133" s="16"/>
    </row>
    <row r="134" spans="2:16" ht="43.5" customHeight="1" x14ac:dyDescent="0.25">
      <c r="B134" s="17" t="s">
        <v>93</v>
      </c>
      <c r="C134" s="17" t="s">
        <v>282</v>
      </c>
      <c r="D134" s="18" t="s">
        <v>95</v>
      </c>
      <c r="E134" s="23" t="s">
        <v>283</v>
      </c>
      <c r="F134" s="20" t="s">
        <v>97</v>
      </c>
      <c r="G134" s="4"/>
      <c r="H134" s="4"/>
      <c r="I134" s="5"/>
      <c r="J134" s="14" t="str">
        <f t="shared" si="2"/>
        <v/>
      </c>
      <c r="K134" s="15"/>
      <c r="L134" s="10" t="s">
        <v>25</v>
      </c>
      <c r="M134" s="10"/>
      <c r="N134" s="14" t="str">
        <f t="shared" si="3"/>
        <v/>
      </c>
      <c r="O134" s="10" t="s">
        <v>36</v>
      </c>
      <c r="P134" s="16"/>
    </row>
    <row r="135" spans="2:16" ht="43.5" customHeight="1" x14ac:dyDescent="0.25">
      <c r="B135" s="17" t="s">
        <v>93</v>
      </c>
      <c r="C135" s="17" t="s">
        <v>284</v>
      </c>
      <c r="D135" s="18" t="s">
        <v>95</v>
      </c>
      <c r="E135" s="23" t="s">
        <v>285</v>
      </c>
      <c r="F135" s="20" t="s">
        <v>97</v>
      </c>
      <c r="G135" s="4"/>
      <c r="H135" s="4"/>
      <c r="I135" s="5"/>
      <c r="J135" s="14" t="str">
        <f t="shared" ref="J135:J198" si="4">IF(G135&lt;&gt;"Sim","",IF(H135="Atende",5,IF(H135="Atende parcialmente",2,IF(H135="Não atende",0,""))))</f>
        <v/>
      </c>
      <c r="K135" s="15"/>
      <c r="L135" s="10" t="s">
        <v>25</v>
      </c>
      <c r="M135" s="10"/>
      <c r="N135" s="14" t="str">
        <f t="shared" ref="N135:N198" si="5">IF(L135&lt;&gt;"Sim","",IF(M135="Atende",5,IF(M135="Atende parcialmente",2,IF(M135="Não atende",0,""))))</f>
        <v/>
      </c>
      <c r="O135" s="10" t="s">
        <v>36</v>
      </c>
      <c r="P135" s="16"/>
    </row>
    <row r="136" spans="2:16" ht="43.5" customHeight="1" x14ac:dyDescent="0.25">
      <c r="B136" s="17" t="s">
        <v>93</v>
      </c>
      <c r="C136" s="17" t="s">
        <v>286</v>
      </c>
      <c r="D136" s="18" t="s">
        <v>95</v>
      </c>
      <c r="E136" s="23" t="s">
        <v>287</v>
      </c>
      <c r="F136" s="20" t="s">
        <v>97</v>
      </c>
      <c r="G136" s="4"/>
      <c r="H136" s="4"/>
      <c r="I136" s="5"/>
      <c r="J136" s="14" t="str">
        <f t="shared" si="4"/>
        <v/>
      </c>
      <c r="K136" s="15"/>
      <c r="L136" s="10" t="s">
        <v>25</v>
      </c>
      <c r="M136" s="10"/>
      <c r="N136" s="14" t="str">
        <f t="shared" si="5"/>
        <v/>
      </c>
      <c r="O136" s="10" t="s">
        <v>36</v>
      </c>
      <c r="P136" s="16"/>
    </row>
    <row r="137" spans="2:16" ht="43.5" customHeight="1" x14ac:dyDescent="0.25">
      <c r="B137" s="17" t="s">
        <v>93</v>
      </c>
      <c r="C137" s="17" t="s">
        <v>288</v>
      </c>
      <c r="D137" s="18" t="s">
        <v>95</v>
      </c>
      <c r="E137" s="23" t="s">
        <v>289</v>
      </c>
      <c r="F137" s="20" t="s">
        <v>97</v>
      </c>
      <c r="G137" s="4"/>
      <c r="H137" s="4"/>
      <c r="I137" s="5"/>
      <c r="J137" s="14" t="str">
        <f t="shared" si="4"/>
        <v/>
      </c>
      <c r="K137" s="15"/>
      <c r="L137" s="10" t="s">
        <v>25</v>
      </c>
      <c r="M137" s="10"/>
      <c r="N137" s="14" t="str">
        <f t="shared" si="5"/>
        <v/>
      </c>
      <c r="O137" s="10" t="s">
        <v>36</v>
      </c>
      <c r="P137" s="16"/>
    </row>
    <row r="138" spans="2:16" ht="43.5" customHeight="1" x14ac:dyDescent="0.25">
      <c r="B138" s="17" t="s">
        <v>93</v>
      </c>
      <c r="C138" s="17" t="s">
        <v>290</v>
      </c>
      <c r="D138" s="18" t="s">
        <v>95</v>
      </c>
      <c r="E138" s="23" t="s">
        <v>291</v>
      </c>
      <c r="F138" s="20" t="s">
        <v>97</v>
      </c>
      <c r="G138" s="4"/>
      <c r="H138" s="4"/>
      <c r="I138" s="5"/>
      <c r="J138" s="14" t="str">
        <f t="shared" si="4"/>
        <v/>
      </c>
      <c r="K138" s="15"/>
      <c r="L138" s="10" t="s">
        <v>25</v>
      </c>
      <c r="M138" s="10"/>
      <c r="N138" s="14" t="str">
        <f t="shared" si="5"/>
        <v/>
      </c>
      <c r="O138" s="10" t="s">
        <v>36</v>
      </c>
      <c r="P138" s="16"/>
    </row>
    <row r="139" spans="2:16" ht="43.5" customHeight="1" x14ac:dyDescent="0.25">
      <c r="B139" s="17" t="s">
        <v>93</v>
      </c>
      <c r="C139" s="17" t="s">
        <v>292</v>
      </c>
      <c r="D139" s="18" t="s">
        <v>95</v>
      </c>
      <c r="E139" s="23" t="s">
        <v>293</v>
      </c>
      <c r="F139" s="20" t="s">
        <v>97</v>
      </c>
      <c r="G139" s="4"/>
      <c r="H139" s="4"/>
      <c r="I139" s="5"/>
      <c r="J139" s="14" t="str">
        <f t="shared" si="4"/>
        <v/>
      </c>
      <c r="K139" s="15"/>
      <c r="L139" s="10" t="s">
        <v>25</v>
      </c>
      <c r="M139" s="10"/>
      <c r="N139" s="14" t="str">
        <f t="shared" si="5"/>
        <v/>
      </c>
      <c r="O139" s="10" t="s">
        <v>36</v>
      </c>
      <c r="P139" s="16"/>
    </row>
    <row r="140" spans="2:16" ht="43.5" customHeight="1" x14ac:dyDescent="0.25">
      <c r="B140" s="17" t="s">
        <v>93</v>
      </c>
      <c r="C140" s="17" t="s">
        <v>294</v>
      </c>
      <c r="D140" s="18" t="s">
        <v>95</v>
      </c>
      <c r="E140" s="23" t="s">
        <v>295</v>
      </c>
      <c r="F140" s="20" t="s">
        <v>97</v>
      </c>
      <c r="G140" s="4"/>
      <c r="H140" s="4"/>
      <c r="I140" s="5"/>
      <c r="J140" s="14" t="str">
        <f t="shared" si="4"/>
        <v/>
      </c>
      <c r="K140" s="15"/>
      <c r="L140" s="10" t="s">
        <v>25</v>
      </c>
      <c r="M140" s="10"/>
      <c r="N140" s="14" t="str">
        <f t="shared" si="5"/>
        <v/>
      </c>
      <c r="O140" s="10" t="s">
        <v>36</v>
      </c>
      <c r="P140" s="16"/>
    </row>
    <row r="141" spans="2:16" ht="43.5" customHeight="1" x14ac:dyDescent="0.25">
      <c r="B141" s="17" t="s">
        <v>93</v>
      </c>
      <c r="C141" s="17" t="s">
        <v>296</v>
      </c>
      <c r="D141" s="18" t="s">
        <v>95</v>
      </c>
      <c r="E141" s="23" t="s">
        <v>297</v>
      </c>
      <c r="F141" s="20" t="s">
        <v>97</v>
      </c>
      <c r="G141" s="4"/>
      <c r="H141" s="4"/>
      <c r="I141" s="5"/>
      <c r="J141" s="14" t="str">
        <f t="shared" si="4"/>
        <v/>
      </c>
      <c r="K141" s="15"/>
      <c r="L141" s="10" t="s">
        <v>25</v>
      </c>
      <c r="M141" s="10"/>
      <c r="N141" s="14" t="str">
        <f t="shared" si="5"/>
        <v/>
      </c>
      <c r="O141" s="10" t="s">
        <v>25</v>
      </c>
      <c r="P141" s="16"/>
    </row>
    <row r="142" spans="2:16" ht="43.5" customHeight="1" x14ac:dyDescent="0.25">
      <c r="B142" s="17" t="s">
        <v>93</v>
      </c>
      <c r="C142" s="17" t="s">
        <v>298</v>
      </c>
      <c r="D142" s="18" t="s">
        <v>95</v>
      </c>
      <c r="E142" s="23" t="s">
        <v>299</v>
      </c>
      <c r="F142" s="20" t="s">
        <v>97</v>
      </c>
      <c r="G142" s="4"/>
      <c r="H142" s="4"/>
      <c r="I142" s="5"/>
      <c r="J142" s="14" t="str">
        <f t="shared" si="4"/>
        <v/>
      </c>
      <c r="K142" s="15"/>
      <c r="L142" s="10" t="s">
        <v>25</v>
      </c>
      <c r="M142" s="10"/>
      <c r="N142" s="14" t="str">
        <f t="shared" si="5"/>
        <v/>
      </c>
      <c r="O142" s="10" t="s">
        <v>25</v>
      </c>
      <c r="P142" s="16"/>
    </row>
    <row r="143" spans="2:16" ht="43.5" customHeight="1" x14ac:dyDescent="0.25">
      <c r="B143" s="17" t="s">
        <v>93</v>
      </c>
      <c r="C143" s="17" t="s">
        <v>300</v>
      </c>
      <c r="D143" s="18" t="s">
        <v>95</v>
      </c>
      <c r="E143" s="23" t="s">
        <v>301</v>
      </c>
      <c r="F143" s="20" t="s">
        <v>97</v>
      </c>
      <c r="G143" s="4"/>
      <c r="H143" s="4"/>
      <c r="I143" s="5"/>
      <c r="J143" s="14" t="str">
        <f t="shared" si="4"/>
        <v/>
      </c>
      <c r="K143" s="15"/>
      <c r="L143" s="10" t="s">
        <v>25</v>
      </c>
      <c r="M143" s="10"/>
      <c r="N143" s="14" t="str">
        <f t="shared" si="5"/>
        <v/>
      </c>
      <c r="O143" s="10" t="s">
        <v>25</v>
      </c>
      <c r="P143" s="16"/>
    </row>
    <row r="144" spans="2:16" ht="43.5" customHeight="1" x14ac:dyDescent="0.25">
      <c r="B144" s="17" t="s">
        <v>93</v>
      </c>
      <c r="C144" s="17" t="s">
        <v>302</v>
      </c>
      <c r="D144" s="18" t="s">
        <v>95</v>
      </c>
      <c r="E144" s="23" t="s">
        <v>303</v>
      </c>
      <c r="F144" s="20" t="s">
        <v>97</v>
      </c>
      <c r="G144" s="4"/>
      <c r="H144" s="4"/>
      <c r="I144" s="5"/>
      <c r="J144" s="14" t="str">
        <f t="shared" si="4"/>
        <v/>
      </c>
      <c r="K144" s="15"/>
      <c r="L144" s="10" t="s">
        <v>25</v>
      </c>
      <c r="M144" s="10"/>
      <c r="N144" s="14" t="str">
        <f t="shared" si="5"/>
        <v/>
      </c>
      <c r="O144" s="10" t="s">
        <v>25</v>
      </c>
      <c r="P144" s="16"/>
    </row>
    <row r="145" spans="2:16" ht="43.5" customHeight="1" x14ac:dyDescent="0.25">
      <c r="B145" s="17" t="s">
        <v>93</v>
      </c>
      <c r="C145" s="17" t="s">
        <v>304</v>
      </c>
      <c r="D145" s="18" t="s">
        <v>95</v>
      </c>
      <c r="E145" s="23" t="s">
        <v>305</v>
      </c>
      <c r="F145" s="20" t="s">
        <v>97</v>
      </c>
      <c r="G145" s="4"/>
      <c r="H145" s="4"/>
      <c r="I145" s="5"/>
      <c r="J145" s="14" t="str">
        <f t="shared" si="4"/>
        <v/>
      </c>
      <c r="K145" s="15"/>
      <c r="L145" s="10" t="s">
        <v>25</v>
      </c>
      <c r="M145" s="10"/>
      <c r="N145" s="14" t="str">
        <f t="shared" si="5"/>
        <v/>
      </c>
      <c r="O145" s="10" t="s">
        <v>25</v>
      </c>
      <c r="P145" s="16"/>
    </row>
    <row r="146" spans="2:16" ht="43.5" customHeight="1" x14ac:dyDescent="0.25">
      <c r="B146" s="17" t="s">
        <v>93</v>
      </c>
      <c r="C146" s="17" t="s">
        <v>306</v>
      </c>
      <c r="D146" s="18" t="s">
        <v>95</v>
      </c>
      <c r="E146" s="23" t="s">
        <v>307</v>
      </c>
      <c r="F146" s="20" t="s">
        <v>97</v>
      </c>
      <c r="G146" s="4"/>
      <c r="H146" s="4"/>
      <c r="I146" s="5"/>
      <c r="J146" s="14" t="str">
        <f t="shared" si="4"/>
        <v/>
      </c>
      <c r="K146" s="15"/>
      <c r="L146" s="10" t="s">
        <v>25</v>
      </c>
      <c r="M146" s="10"/>
      <c r="N146" s="14" t="str">
        <f t="shared" si="5"/>
        <v/>
      </c>
      <c r="O146" s="10" t="s">
        <v>36</v>
      </c>
      <c r="P146" s="16"/>
    </row>
    <row r="147" spans="2:16" ht="43.5" customHeight="1" x14ac:dyDescent="0.25">
      <c r="B147" s="17" t="s">
        <v>93</v>
      </c>
      <c r="C147" s="17" t="s">
        <v>308</v>
      </c>
      <c r="D147" s="18" t="s">
        <v>95</v>
      </c>
      <c r="E147" s="23" t="s">
        <v>309</v>
      </c>
      <c r="F147" s="20" t="s">
        <v>97</v>
      </c>
      <c r="G147" s="4"/>
      <c r="H147" s="4"/>
      <c r="I147" s="5"/>
      <c r="J147" s="14" t="str">
        <f t="shared" si="4"/>
        <v/>
      </c>
      <c r="K147" s="15"/>
      <c r="L147" s="10" t="s">
        <v>25</v>
      </c>
      <c r="M147" s="10"/>
      <c r="N147" s="14" t="str">
        <f t="shared" si="5"/>
        <v/>
      </c>
      <c r="O147" s="10" t="s">
        <v>36</v>
      </c>
      <c r="P147" s="16"/>
    </row>
    <row r="148" spans="2:16" ht="43.5" customHeight="1" x14ac:dyDescent="0.25">
      <c r="B148" s="17" t="s">
        <v>93</v>
      </c>
      <c r="C148" s="17" t="s">
        <v>310</v>
      </c>
      <c r="D148" s="18" t="s">
        <v>95</v>
      </c>
      <c r="E148" s="23" t="s">
        <v>311</v>
      </c>
      <c r="F148" s="20" t="s">
        <v>97</v>
      </c>
      <c r="G148" s="4"/>
      <c r="H148" s="4"/>
      <c r="I148" s="5"/>
      <c r="J148" s="14" t="str">
        <f t="shared" si="4"/>
        <v/>
      </c>
      <c r="K148" s="15"/>
      <c r="L148" s="10" t="s">
        <v>25</v>
      </c>
      <c r="M148" s="10"/>
      <c r="N148" s="14" t="str">
        <f t="shared" si="5"/>
        <v/>
      </c>
      <c r="O148" s="10" t="s">
        <v>36</v>
      </c>
      <c r="P148" s="16"/>
    </row>
    <row r="149" spans="2:16" ht="43.5" customHeight="1" x14ac:dyDescent="0.25">
      <c r="B149" s="17" t="s">
        <v>93</v>
      </c>
      <c r="C149" s="17" t="s">
        <v>312</v>
      </c>
      <c r="D149" s="18" t="s">
        <v>95</v>
      </c>
      <c r="E149" s="23" t="s">
        <v>313</v>
      </c>
      <c r="F149" s="20" t="s">
        <v>97</v>
      </c>
      <c r="G149" s="4"/>
      <c r="H149" s="4"/>
      <c r="I149" s="5"/>
      <c r="J149" s="14" t="str">
        <f t="shared" si="4"/>
        <v/>
      </c>
      <c r="K149" s="15"/>
      <c r="L149" s="10" t="s">
        <v>25</v>
      </c>
      <c r="M149" s="10"/>
      <c r="N149" s="14" t="str">
        <f t="shared" si="5"/>
        <v/>
      </c>
      <c r="O149" s="10" t="s">
        <v>25</v>
      </c>
      <c r="P149" s="16"/>
    </row>
    <row r="150" spans="2:16" ht="43.5" customHeight="1" x14ac:dyDescent="0.25">
      <c r="B150" s="17" t="s">
        <v>93</v>
      </c>
      <c r="C150" s="17" t="s">
        <v>314</v>
      </c>
      <c r="D150" s="18" t="s">
        <v>95</v>
      </c>
      <c r="E150" s="23" t="s">
        <v>315</v>
      </c>
      <c r="F150" s="20" t="s">
        <v>97</v>
      </c>
      <c r="G150" s="4"/>
      <c r="H150" s="4"/>
      <c r="I150" s="5"/>
      <c r="J150" s="14" t="str">
        <f t="shared" si="4"/>
        <v/>
      </c>
      <c r="K150" s="15"/>
      <c r="L150" s="10" t="s">
        <v>25</v>
      </c>
      <c r="M150" s="10"/>
      <c r="N150" s="14" t="str">
        <f t="shared" si="5"/>
        <v/>
      </c>
      <c r="O150" s="10" t="s">
        <v>25</v>
      </c>
      <c r="P150" s="16"/>
    </row>
    <row r="151" spans="2:16" ht="43.5" customHeight="1" x14ac:dyDescent="0.25">
      <c r="B151" s="17" t="s">
        <v>93</v>
      </c>
      <c r="C151" s="17" t="s">
        <v>316</v>
      </c>
      <c r="D151" s="18" t="s">
        <v>95</v>
      </c>
      <c r="E151" s="23" t="s">
        <v>317</v>
      </c>
      <c r="F151" s="20" t="s">
        <v>97</v>
      </c>
      <c r="G151" s="4"/>
      <c r="H151" s="4"/>
      <c r="I151" s="5"/>
      <c r="J151" s="14" t="str">
        <f t="shared" si="4"/>
        <v/>
      </c>
      <c r="K151" s="15"/>
      <c r="L151" s="10" t="s">
        <v>25</v>
      </c>
      <c r="M151" s="10"/>
      <c r="N151" s="14" t="str">
        <f t="shared" si="5"/>
        <v/>
      </c>
      <c r="O151" s="10" t="s">
        <v>36</v>
      </c>
      <c r="P151" s="16"/>
    </row>
    <row r="152" spans="2:16" ht="43.5" customHeight="1" x14ac:dyDescent="0.25">
      <c r="B152" s="17" t="s">
        <v>93</v>
      </c>
      <c r="C152" s="17" t="s">
        <v>318</v>
      </c>
      <c r="D152" s="18" t="s">
        <v>95</v>
      </c>
      <c r="E152" s="23" t="s">
        <v>319</v>
      </c>
      <c r="F152" s="20" t="s">
        <v>97</v>
      </c>
      <c r="G152" s="4"/>
      <c r="H152" s="4"/>
      <c r="I152" s="5"/>
      <c r="J152" s="14" t="str">
        <f t="shared" si="4"/>
        <v/>
      </c>
      <c r="K152" s="15"/>
      <c r="L152" s="10" t="s">
        <v>25</v>
      </c>
      <c r="M152" s="10"/>
      <c r="N152" s="14" t="str">
        <f t="shared" si="5"/>
        <v/>
      </c>
      <c r="O152" s="10" t="s">
        <v>36</v>
      </c>
      <c r="P152" s="16"/>
    </row>
    <row r="153" spans="2:16" ht="43.5" customHeight="1" x14ac:dyDescent="0.25">
      <c r="B153" s="17" t="s">
        <v>93</v>
      </c>
      <c r="C153" s="17" t="s">
        <v>320</v>
      </c>
      <c r="D153" s="18" t="s">
        <v>95</v>
      </c>
      <c r="E153" s="23" t="s">
        <v>321</v>
      </c>
      <c r="F153" s="20" t="s">
        <v>97</v>
      </c>
      <c r="G153" s="4"/>
      <c r="H153" s="4"/>
      <c r="I153" s="5"/>
      <c r="J153" s="14" t="str">
        <f t="shared" si="4"/>
        <v/>
      </c>
      <c r="K153" s="15"/>
      <c r="L153" s="10" t="s">
        <v>25</v>
      </c>
      <c r="M153" s="10"/>
      <c r="N153" s="14" t="str">
        <f t="shared" si="5"/>
        <v/>
      </c>
      <c r="O153" s="10" t="s">
        <v>36</v>
      </c>
      <c r="P153" s="16"/>
    </row>
    <row r="154" spans="2:16" ht="57.95" customHeight="1" x14ac:dyDescent="0.25">
      <c r="B154" s="17" t="s">
        <v>93</v>
      </c>
      <c r="C154" s="17" t="s">
        <v>322</v>
      </c>
      <c r="D154" s="18" t="s">
        <v>95</v>
      </c>
      <c r="E154" s="23" t="s">
        <v>323</v>
      </c>
      <c r="F154" s="20" t="s">
        <v>97</v>
      </c>
      <c r="G154" s="4"/>
      <c r="H154" s="4"/>
      <c r="I154" s="5"/>
      <c r="J154" s="14" t="str">
        <f t="shared" si="4"/>
        <v/>
      </c>
      <c r="K154" s="15"/>
      <c r="L154" s="10" t="s">
        <v>25</v>
      </c>
      <c r="M154" s="10"/>
      <c r="N154" s="14" t="str">
        <f t="shared" si="5"/>
        <v/>
      </c>
      <c r="O154" s="10" t="s">
        <v>36</v>
      </c>
      <c r="P154" s="16"/>
    </row>
    <row r="155" spans="2:16" ht="43.5" customHeight="1" x14ac:dyDescent="0.25">
      <c r="B155" s="17" t="s">
        <v>93</v>
      </c>
      <c r="C155" s="17" t="s">
        <v>324</v>
      </c>
      <c r="D155" s="18" t="s">
        <v>95</v>
      </c>
      <c r="E155" s="23" t="s">
        <v>325</v>
      </c>
      <c r="F155" s="20" t="s">
        <v>97</v>
      </c>
      <c r="G155" s="4"/>
      <c r="H155" s="4"/>
      <c r="I155" s="5"/>
      <c r="J155" s="14" t="str">
        <f t="shared" si="4"/>
        <v/>
      </c>
      <c r="K155" s="15"/>
      <c r="L155" s="10" t="s">
        <v>25</v>
      </c>
      <c r="M155" s="10"/>
      <c r="N155" s="14" t="str">
        <f t="shared" si="5"/>
        <v/>
      </c>
      <c r="O155" s="10" t="s">
        <v>36</v>
      </c>
      <c r="P155" s="16"/>
    </row>
    <row r="156" spans="2:16" ht="43.5" customHeight="1" x14ac:dyDescent="0.25">
      <c r="B156" s="17" t="s">
        <v>93</v>
      </c>
      <c r="C156" s="17" t="s">
        <v>326</v>
      </c>
      <c r="D156" s="18" t="s">
        <v>95</v>
      </c>
      <c r="E156" s="23" t="s">
        <v>327</v>
      </c>
      <c r="F156" s="20" t="s">
        <v>97</v>
      </c>
      <c r="G156" s="4"/>
      <c r="H156" s="4"/>
      <c r="I156" s="5"/>
      <c r="J156" s="14" t="str">
        <f t="shared" si="4"/>
        <v/>
      </c>
      <c r="K156" s="15"/>
      <c r="L156" s="10" t="s">
        <v>25</v>
      </c>
      <c r="M156" s="10"/>
      <c r="N156" s="14" t="str">
        <f t="shared" si="5"/>
        <v/>
      </c>
      <c r="O156" s="10" t="s">
        <v>36</v>
      </c>
      <c r="P156" s="16"/>
    </row>
    <row r="157" spans="2:16" ht="57.95" customHeight="1" x14ac:dyDescent="0.25">
      <c r="B157" s="10" t="s">
        <v>328</v>
      </c>
      <c r="C157" s="10" t="s">
        <v>329</v>
      </c>
      <c r="D157" s="11" t="s">
        <v>330</v>
      </c>
      <c r="E157" s="22" t="s">
        <v>331</v>
      </c>
      <c r="F157" s="13" t="s">
        <v>332</v>
      </c>
      <c r="G157" s="4"/>
      <c r="H157" s="4"/>
      <c r="I157" s="5"/>
      <c r="J157" s="14" t="str">
        <f t="shared" si="4"/>
        <v/>
      </c>
      <c r="K157" s="15"/>
      <c r="L157" s="10" t="s">
        <v>25</v>
      </c>
      <c r="M157" s="10"/>
      <c r="N157" s="14" t="str">
        <f t="shared" si="5"/>
        <v/>
      </c>
      <c r="O157" s="10" t="s">
        <v>25</v>
      </c>
      <c r="P157" s="16"/>
    </row>
    <row r="158" spans="2:16" ht="72.599999999999994" customHeight="1" x14ac:dyDescent="0.25">
      <c r="B158" s="10" t="s">
        <v>328</v>
      </c>
      <c r="C158" s="10" t="s">
        <v>333</v>
      </c>
      <c r="D158" s="11" t="s">
        <v>330</v>
      </c>
      <c r="E158" s="22" t="s">
        <v>334</v>
      </c>
      <c r="F158" s="13" t="s">
        <v>332</v>
      </c>
      <c r="G158" s="4"/>
      <c r="H158" s="4"/>
      <c r="I158" s="5"/>
      <c r="J158" s="14" t="str">
        <f t="shared" si="4"/>
        <v/>
      </c>
      <c r="K158" s="15"/>
      <c r="L158" s="10" t="s">
        <v>25</v>
      </c>
      <c r="M158" s="10"/>
      <c r="N158" s="14" t="str">
        <f t="shared" si="5"/>
        <v/>
      </c>
      <c r="O158" s="10" t="s">
        <v>25</v>
      </c>
      <c r="P158" s="16"/>
    </row>
    <row r="159" spans="2:16" ht="57.95" customHeight="1" x14ac:dyDescent="0.25">
      <c r="B159" s="10" t="s">
        <v>328</v>
      </c>
      <c r="C159" s="10" t="s">
        <v>335</v>
      </c>
      <c r="D159" s="11" t="s">
        <v>330</v>
      </c>
      <c r="E159" s="22" t="s">
        <v>336</v>
      </c>
      <c r="F159" s="13" t="s">
        <v>332</v>
      </c>
      <c r="G159" s="4"/>
      <c r="H159" s="4"/>
      <c r="I159" s="5"/>
      <c r="J159" s="14" t="str">
        <f t="shared" si="4"/>
        <v/>
      </c>
      <c r="K159" s="15"/>
      <c r="L159" s="10" t="s">
        <v>25</v>
      </c>
      <c r="M159" s="10"/>
      <c r="N159" s="14" t="str">
        <f t="shared" si="5"/>
        <v/>
      </c>
      <c r="O159" s="10" t="s">
        <v>25</v>
      </c>
      <c r="P159" s="16"/>
    </row>
    <row r="160" spans="2:16" ht="57.95" customHeight="1" x14ac:dyDescent="0.25">
      <c r="B160" s="10" t="s">
        <v>328</v>
      </c>
      <c r="C160" s="10" t="s">
        <v>337</v>
      </c>
      <c r="D160" s="11" t="s">
        <v>330</v>
      </c>
      <c r="E160" s="22" t="s">
        <v>338</v>
      </c>
      <c r="F160" s="13" t="s">
        <v>332</v>
      </c>
      <c r="G160" s="4"/>
      <c r="H160" s="4"/>
      <c r="I160" s="5"/>
      <c r="J160" s="14" t="str">
        <f t="shared" si="4"/>
        <v/>
      </c>
      <c r="K160" s="15"/>
      <c r="L160" s="10" t="s">
        <v>25</v>
      </c>
      <c r="M160" s="10"/>
      <c r="N160" s="14" t="str">
        <f t="shared" si="5"/>
        <v/>
      </c>
      <c r="O160" s="10" t="s">
        <v>25</v>
      </c>
      <c r="P160" s="16"/>
    </row>
    <row r="161" spans="2:16" ht="57.95" customHeight="1" x14ac:dyDescent="0.25">
      <c r="B161" s="10" t="s">
        <v>328</v>
      </c>
      <c r="C161" s="10" t="s">
        <v>339</v>
      </c>
      <c r="D161" s="11" t="s">
        <v>330</v>
      </c>
      <c r="E161" s="22" t="s">
        <v>340</v>
      </c>
      <c r="F161" s="13" t="s">
        <v>332</v>
      </c>
      <c r="G161" s="4"/>
      <c r="H161" s="4"/>
      <c r="I161" s="5"/>
      <c r="J161" s="14" t="str">
        <f t="shared" si="4"/>
        <v/>
      </c>
      <c r="K161" s="15"/>
      <c r="L161" s="10" t="s">
        <v>25</v>
      </c>
      <c r="M161" s="10"/>
      <c r="N161" s="14" t="str">
        <f t="shared" si="5"/>
        <v/>
      </c>
      <c r="O161" s="10" t="s">
        <v>25</v>
      </c>
      <c r="P161" s="16"/>
    </row>
    <row r="162" spans="2:16" ht="57.95" customHeight="1" x14ac:dyDescent="0.25">
      <c r="B162" s="10" t="s">
        <v>328</v>
      </c>
      <c r="C162" s="10" t="s">
        <v>341</v>
      </c>
      <c r="D162" s="11" t="s">
        <v>330</v>
      </c>
      <c r="E162" s="40" t="s">
        <v>342</v>
      </c>
      <c r="F162" s="13" t="s">
        <v>332</v>
      </c>
      <c r="G162" s="4"/>
      <c r="H162" s="4"/>
      <c r="I162" s="5"/>
      <c r="J162" s="14" t="str">
        <f t="shared" si="4"/>
        <v/>
      </c>
      <c r="K162" s="15"/>
      <c r="L162" s="10" t="s">
        <v>25</v>
      </c>
      <c r="M162" s="10"/>
      <c r="N162" s="14" t="str">
        <f t="shared" si="5"/>
        <v/>
      </c>
      <c r="O162" s="10" t="s">
        <v>25</v>
      </c>
      <c r="P162" s="16"/>
    </row>
    <row r="163" spans="2:16" ht="57.95" customHeight="1" x14ac:dyDescent="0.25">
      <c r="B163" s="10" t="s">
        <v>328</v>
      </c>
      <c r="C163" s="10" t="s">
        <v>343</v>
      </c>
      <c r="D163" s="11" t="s">
        <v>330</v>
      </c>
      <c r="E163" s="40" t="s">
        <v>344</v>
      </c>
      <c r="F163" s="13" t="s">
        <v>332</v>
      </c>
      <c r="G163" s="4"/>
      <c r="H163" s="4"/>
      <c r="I163" s="5"/>
      <c r="J163" s="14" t="str">
        <f t="shared" si="4"/>
        <v/>
      </c>
      <c r="K163" s="15"/>
      <c r="L163" s="10" t="s">
        <v>25</v>
      </c>
      <c r="M163" s="10"/>
      <c r="N163" s="14" t="str">
        <f t="shared" si="5"/>
        <v/>
      </c>
      <c r="O163" s="10" t="s">
        <v>25</v>
      </c>
      <c r="P163" s="16"/>
    </row>
    <row r="164" spans="2:16" ht="57.95" customHeight="1" x14ac:dyDescent="0.25">
      <c r="B164" s="10" t="s">
        <v>328</v>
      </c>
      <c r="C164" s="10" t="s">
        <v>345</v>
      </c>
      <c r="D164" s="11" t="s">
        <v>330</v>
      </c>
      <c r="E164" s="40" t="s">
        <v>346</v>
      </c>
      <c r="F164" s="13" t="s">
        <v>332</v>
      </c>
      <c r="G164" s="4"/>
      <c r="H164" s="4"/>
      <c r="I164" s="5"/>
      <c r="J164" s="14" t="str">
        <f t="shared" si="4"/>
        <v/>
      </c>
      <c r="K164" s="15"/>
      <c r="L164" s="10" t="s">
        <v>25</v>
      </c>
      <c r="M164" s="10"/>
      <c r="N164" s="14" t="str">
        <f t="shared" si="5"/>
        <v/>
      </c>
      <c r="O164" s="10" t="s">
        <v>25</v>
      </c>
      <c r="P164" s="16"/>
    </row>
    <row r="165" spans="2:16" ht="57.95" customHeight="1" x14ac:dyDescent="0.25">
      <c r="B165" s="10" t="s">
        <v>328</v>
      </c>
      <c r="C165" s="10" t="s">
        <v>347</v>
      </c>
      <c r="D165" s="11" t="s">
        <v>330</v>
      </c>
      <c r="E165" s="40" t="s">
        <v>348</v>
      </c>
      <c r="F165" s="13" t="s">
        <v>332</v>
      </c>
      <c r="G165" s="4"/>
      <c r="H165" s="4"/>
      <c r="I165" s="5"/>
      <c r="J165" s="14" t="str">
        <f t="shared" si="4"/>
        <v/>
      </c>
      <c r="K165" s="15"/>
      <c r="L165" s="10" t="s">
        <v>25</v>
      </c>
      <c r="M165" s="10"/>
      <c r="N165" s="14" t="str">
        <f t="shared" si="5"/>
        <v/>
      </c>
      <c r="O165" s="10" t="s">
        <v>36</v>
      </c>
      <c r="P165" s="16"/>
    </row>
    <row r="166" spans="2:16" ht="72.599999999999994" customHeight="1" x14ac:dyDescent="0.25">
      <c r="B166" s="10" t="s">
        <v>328</v>
      </c>
      <c r="C166" s="10" t="s">
        <v>349</v>
      </c>
      <c r="D166" s="11" t="s">
        <v>330</v>
      </c>
      <c r="E166" s="40" t="s">
        <v>350</v>
      </c>
      <c r="F166" s="13" t="s">
        <v>332</v>
      </c>
      <c r="G166" s="4"/>
      <c r="H166" s="4"/>
      <c r="I166" s="5"/>
      <c r="J166" s="14" t="str">
        <f t="shared" si="4"/>
        <v/>
      </c>
      <c r="K166" s="15"/>
      <c r="L166" s="10" t="s">
        <v>25</v>
      </c>
      <c r="M166" s="10"/>
      <c r="N166" s="14" t="str">
        <f t="shared" si="5"/>
        <v/>
      </c>
      <c r="O166" s="10" t="s">
        <v>36</v>
      </c>
      <c r="P166" s="16"/>
    </row>
    <row r="167" spans="2:16" ht="57.95" customHeight="1" x14ac:dyDescent="0.25">
      <c r="B167" s="10" t="s">
        <v>328</v>
      </c>
      <c r="C167" s="10" t="s">
        <v>351</v>
      </c>
      <c r="D167" s="11" t="s">
        <v>330</v>
      </c>
      <c r="E167" s="40" t="s">
        <v>352</v>
      </c>
      <c r="F167" s="13" t="s">
        <v>332</v>
      </c>
      <c r="G167" s="4"/>
      <c r="H167" s="4"/>
      <c r="I167" s="5"/>
      <c r="J167" s="14" t="str">
        <f t="shared" si="4"/>
        <v/>
      </c>
      <c r="K167" s="15"/>
      <c r="L167" s="10" t="s">
        <v>25</v>
      </c>
      <c r="M167" s="10"/>
      <c r="N167" s="14" t="str">
        <f t="shared" si="5"/>
        <v/>
      </c>
      <c r="O167" s="10" t="s">
        <v>36</v>
      </c>
      <c r="P167" s="16"/>
    </row>
    <row r="168" spans="2:16" ht="57.95" customHeight="1" x14ac:dyDescent="0.25">
      <c r="B168" s="10" t="s">
        <v>328</v>
      </c>
      <c r="C168" s="10" t="s">
        <v>353</v>
      </c>
      <c r="D168" s="11" t="s">
        <v>330</v>
      </c>
      <c r="E168" s="40" t="s">
        <v>354</v>
      </c>
      <c r="F168" s="13" t="s">
        <v>332</v>
      </c>
      <c r="G168" s="4"/>
      <c r="H168" s="4"/>
      <c r="I168" s="5"/>
      <c r="J168" s="14" t="str">
        <f t="shared" si="4"/>
        <v/>
      </c>
      <c r="K168" s="15"/>
      <c r="L168" s="10" t="s">
        <v>25</v>
      </c>
      <c r="M168" s="10"/>
      <c r="N168" s="14" t="str">
        <f t="shared" si="5"/>
        <v/>
      </c>
      <c r="O168" s="10" t="s">
        <v>25</v>
      </c>
      <c r="P168" s="16"/>
    </row>
    <row r="169" spans="2:16" ht="72.599999999999994" customHeight="1" x14ac:dyDescent="0.25">
      <c r="B169" s="10" t="s">
        <v>328</v>
      </c>
      <c r="C169" s="10" t="s">
        <v>355</v>
      </c>
      <c r="D169" s="11" t="s">
        <v>330</v>
      </c>
      <c r="E169" s="22" t="s">
        <v>356</v>
      </c>
      <c r="F169" s="13" t="s">
        <v>332</v>
      </c>
      <c r="G169" s="4"/>
      <c r="H169" s="4"/>
      <c r="I169" s="5"/>
      <c r="J169" s="14" t="str">
        <f t="shared" si="4"/>
        <v/>
      </c>
      <c r="K169" s="15"/>
      <c r="L169" s="10" t="s">
        <v>25</v>
      </c>
      <c r="M169" s="10"/>
      <c r="N169" s="14" t="str">
        <f t="shared" si="5"/>
        <v/>
      </c>
      <c r="O169" s="10" t="s">
        <v>25</v>
      </c>
      <c r="P169" s="16"/>
    </row>
    <row r="170" spans="2:16" ht="57.95" customHeight="1" x14ac:dyDescent="0.25">
      <c r="B170" s="10" t="s">
        <v>328</v>
      </c>
      <c r="C170" s="10" t="s">
        <v>357</v>
      </c>
      <c r="D170" s="11" t="s">
        <v>330</v>
      </c>
      <c r="E170" s="40" t="s">
        <v>358</v>
      </c>
      <c r="F170" s="13" t="s">
        <v>332</v>
      </c>
      <c r="G170" s="4"/>
      <c r="H170" s="4"/>
      <c r="I170" s="5"/>
      <c r="J170" s="14" t="str">
        <f t="shared" si="4"/>
        <v/>
      </c>
      <c r="K170" s="15"/>
      <c r="L170" s="10" t="s">
        <v>25</v>
      </c>
      <c r="M170" s="10"/>
      <c r="N170" s="14" t="str">
        <f t="shared" si="5"/>
        <v/>
      </c>
      <c r="O170" s="10" t="s">
        <v>25</v>
      </c>
      <c r="P170" s="16"/>
    </row>
    <row r="171" spans="2:16" ht="57.95" customHeight="1" x14ac:dyDescent="0.25">
      <c r="B171" s="10" t="s">
        <v>328</v>
      </c>
      <c r="C171" s="10" t="s">
        <v>359</v>
      </c>
      <c r="D171" s="11" t="s">
        <v>330</v>
      </c>
      <c r="E171" s="40" t="s">
        <v>360</v>
      </c>
      <c r="F171" s="13" t="s">
        <v>332</v>
      </c>
      <c r="G171" s="4"/>
      <c r="H171" s="4"/>
      <c r="I171" s="5"/>
      <c r="J171" s="14" t="str">
        <f t="shared" si="4"/>
        <v/>
      </c>
      <c r="K171" s="15"/>
      <c r="L171" s="10" t="s">
        <v>25</v>
      </c>
      <c r="M171" s="10"/>
      <c r="N171" s="14" t="str">
        <f t="shared" si="5"/>
        <v/>
      </c>
      <c r="O171" s="10" t="s">
        <v>25</v>
      </c>
      <c r="P171" s="16"/>
    </row>
    <row r="172" spans="2:16" ht="57.95" customHeight="1" x14ac:dyDescent="0.25">
      <c r="B172" s="10" t="s">
        <v>328</v>
      </c>
      <c r="C172" s="10" t="s">
        <v>361</v>
      </c>
      <c r="D172" s="11" t="s">
        <v>330</v>
      </c>
      <c r="E172" s="40" t="s">
        <v>362</v>
      </c>
      <c r="F172" s="13" t="s">
        <v>332</v>
      </c>
      <c r="G172" s="4"/>
      <c r="H172" s="4"/>
      <c r="I172" s="5"/>
      <c r="J172" s="14" t="str">
        <f t="shared" si="4"/>
        <v/>
      </c>
      <c r="K172" s="15"/>
      <c r="L172" s="10" t="s">
        <v>25</v>
      </c>
      <c r="M172" s="10"/>
      <c r="N172" s="14" t="str">
        <f t="shared" si="5"/>
        <v/>
      </c>
      <c r="O172" s="10" t="s">
        <v>25</v>
      </c>
      <c r="P172" s="16"/>
    </row>
    <row r="173" spans="2:16" ht="57.95" customHeight="1" x14ac:dyDescent="0.25">
      <c r="B173" s="10" t="s">
        <v>328</v>
      </c>
      <c r="C173" s="10" t="s">
        <v>363</v>
      </c>
      <c r="D173" s="11" t="s">
        <v>330</v>
      </c>
      <c r="E173" s="22" t="s">
        <v>364</v>
      </c>
      <c r="F173" s="13" t="s">
        <v>332</v>
      </c>
      <c r="G173" s="4"/>
      <c r="H173" s="4"/>
      <c r="I173" s="5"/>
      <c r="J173" s="14" t="str">
        <f t="shared" si="4"/>
        <v/>
      </c>
      <c r="K173" s="15"/>
      <c r="L173" s="10" t="s">
        <v>25</v>
      </c>
      <c r="M173" s="10"/>
      <c r="N173" s="14" t="str">
        <f t="shared" si="5"/>
        <v/>
      </c>
      <c r="O173" s="10" t="s">
        <v>25</v>
      </c>
      <c r="P173" s="16"/>
    </row>
    <row r="174" spans="2:16" ht="57.95" customHeight="1" x14ac:dyDescent="0.25">
      <c r="B174" s="10" t="s">
        <v>328</v>
      </c>
      <c r="C174" s="10" t="s">
        <v>365</v>
      </c>
      <c r="D174" s="11" t="s">
        <v>330</v>
      </c>
      <c r="E174" s="22" t="s">
        <v>366</v>
      </c>
      <c r="F174" s="13" t="s">
        <v>332</v>
      </c>
      <c r="G174" s="4"/>
      <c r="H174" s="4"/>
      <c r="I174" s="5"/>
      <c r="J174" s="14" t="str">
        <f t="shared" si="4"/>
        <v/>
      </c>
      <c r="K174" s="15"/>
      <c r="L174" s="10" t="s">
        <v>25</v>
      </c>
      <c r="M174" s="10"/>
      <c r="N174" s="14" t="str">
        <f t="shared" si="5"/>
        <v/>
      </c>
      <c r="O174" s="10" t="s">
        <v>25</v>
      </c>
      <c r="P174" s="16"/>
    </row>
    <row r="175" spans="2:16" ht="57.95" customHeight="1" x14ac:dyDescent="0.25">
      <c r="B175" s="10" t="s">
        <v>328</v>
      </c>
      <c r="C175" s="10" t="s">
        <v>367</v>
      </c>
      <c r="D175" s="11" t="s">
        <v>330</v>
      </c>
      <c r="E175" s="22" t="s">
        <v>368</v>
      </c>
      <c r="F175" s="13" t="s">
        <v>332</v>
      </c>
      <c r="G175" s="4"/>
      <c r="H175" s="4"/>
      <c r="I175" s="5"/>
      <c r="J175" s="14" t="str">
        <f t="shared" si="4"/>
        <v/>
      </c>
      <c r="K175" s="15"/>
      <c r="L175" s="10" t="s">
        <v>25</v>
      </c>
      <c r="M175" s="10"/>
      <c r="N175" s="14" t="str">
        <f t="shared" si="5"/>
        <v/>
      </c>
      <c r="O175" s="10" t="s">
        <v>25</v>
      </c>
      <c r="P175" s="16"/>
    </row>
    <row r="176" spans="2:16" ht="57.95" customHeight="1" x14ac:dyDescent="0.25">
      <c r="B176" s="10" t="s">
        <v>328</v>
      </c>
      <c r="C176" s="10" t="s">
        <v>369</v>
      </c>
      <c r="D176" s="11" t="s">
        <v>330</v>
      </c>
      <c r="E176" s="22" t="s">
        <v>370</v>
      </c>
      <c r="F176" s="13" t="s">
        <v>332</v>
      </c>
      <c r="G176" s="4"/>
      <c r="H176" s="4"/>
      <c r="I176" s="5"/>
      <c r="J176" s="14" t="str">
        <f t="shared" si="4"/>
        <v/>
      </c>
      <c r="K176" s="15"/>
      <c r="L176" s="10" t="s">
        <v>25</v>
      </c>
      <c r="M176" s="10"/>
      <c r="N176" s="14" t="str">
        <f t="shared" si="5"/>
        <v/>
      </c>
      <c r="O176" s="10" t="s">
        <v>36</v>
      </c>
      <c r="P176" s="16"/>
    </row>
    <row r="177" spans="2:16" ht="57.95" customHeight="1" x14ac:dyDescent="0.25">
      <c r="B177" s="10" t="s">
        <v>328</v>
      </c>
      <c r="C177" s="10" t="s">
        <v>371</v>
      </c>
      <c r="D177" s="11" t="s">
        <v>330</v>
      </c>
      <c r="E177" s="22" t="s">
        <v>372</v>
      </c>
      <c r="F177" s="13" t="s">
        <v>332</v>
      </c>
      <c r="G177" s="4"/>
      <c r="H177" s="4"/>
      <c r="I177" s="5"/>
      <c r="J177" s="14" t="str">
        <f t="shared" si="4"/>
        <v/>
      </c>
      <c r="K177" s="15"/>
      <c r="L177" s="10" t="s">
        <v>25</v>
      </c>
      <c r="M177" s="10"/>
      <c r="N177" s="14" t="str">
        <f t="shared" si="5"/>
        <v/>
      </c>
      <c r="O177" s="10" t="s">
        <v>36</v>
      </c>
      <c r="P177" s="16"/>
    </row>
    <row r="178" spans="2:16" ht="57.95" customHeight="1" x14ac:dyDescent="0.25">
      <c r="B178" s="10" t="s">
        <v>328</v>
      </c>
      <c r="C178" s="10" t="s">
        <v>373</v>
      </c>
      <c r="D178" s="11" t="s">
        <v>330</v>
      </c>
      <c r="E178" s="22" t="s">
        <v>374</v>
      </c>
      <c r="F178" s="13" t="s">
        <v>332</v>
      </c>
      <c r="G178" s="4"/>
      <c r="H178" s="4"/>
      <c r="I178" s="5"/>
      <c r="J178" s="14" t="str">
        <f t="shared" si="4"/>
        <v/>
      </c>
      <c r="K178" s="15"/>
      <c r="L178" s="10" t="s">
        <v>25</v>
      </c>
      <c r="M178" s="10"/>
      <c r="N178" s="14" t="str">
        <f t="shared" si="5"/>
        <v/>
      </c>
      <c r="O178" s="10" t="s">
        <v>36</v>
      </c>
      <c r="P178" s="16"/>
    </row>
    <row r="179" spans="2:16" ht="57.95" customHeight="1" x14ac:dyDescent="0.25">
      <c r="B179" s="10" t="s">
        <v>328</v>
      </c>
      <c r="C179" s="10" t="s">
        <v>375</v>
      </c>
      <c r="D179" s="11" t="s">
        <v>330</v>
      </c>
      <c r="E179" s="40" t="s">
        <v>376</v>
      </c>
      <c r="F179" s="13" t="s">
        <v>332</v>
      </c>
      <c r="G179" s="4"/>
      <c r="H179" s="4"/>
      <c r="I179" s="5"/>
      <c r="J179" s="14" t="str">
        <f t="shared" si="4"/>
        <v/>
      </c>
      <c r="K179" s="15"/>
      <c r="L179" s="10" t="s">
        <v>25</v>
      </c>
      <c r="M179" s="10"/>
      <c r="N179" s="14" t="str">
        <f t="shared" si="5"/>
        <v/>
      </c>
      <c r="O179" s="10" t="s">
        <v>36</v>
      </c>
      <c r="P179" s="16"/>
    </row>
    <row r="180" spans="2:16" ht="57.95" customHeight="1" x14ac:dyDescent="0.25">
      <c r="B180" s="10" t="s">
        <v>328</v>
      </c>
      <c r="C180" s="10" t="s">
        <v>377</v>
      </c>
      <c r="D180" s="11" t="s">
        <v>330</v>
      </c>
      <c r="E180" s="22" t="s">
        <v>378</v>
      </c>
      <c r="F180" s="13" t="s">
        <v>332</v>
      </c>
      <c r="G180" s="4"/>
      <c r="H180" s="4"/>
      <c r="I180" s="5"/>
      <c r="J180" s="14" t="str">
        <f t="shared" si="4"/>
        <v/>
      </c>
      <c r="K180" s="15"/>
      <c r="L180" s="10" t="s">
        <v>25</v>
      </c>
      <c r="M180" s="10"/>
      <c r="N180" s="14" t="str">
        <f t="shared" si="5"/>
        <v/>
      </c>
      <c r="O180" s="10" t="s">
        <v>36</v>
      </c>
      <c r="P180" s="16"/>
    </row>
    <row r="181" spans="2:16" ht="57.95" customHeight="1" x14ac:dyDescent="0.25">
      <c r="B181" s="10" t="s">
        <v>328</v>
      </c>
      <c r="C181" s="10" t="s">
        <v>379</v>
      </c>
      <c r="D181" s="11" t="s">
        <v>330</v>
      </c>
      <c r="E181" s="22" t="s">
        <v>380</v>
      </c>
      <c r="F181" s="13" t="s">
        <v>332</v>
      </c>
      <c r="G181" s="4"/>
      <c r="H181" s="4"/>
      <c r="I181" s="5"/>
      <c r="J181" s="14" t="str">
        <f t="shared" si="4"/>
        <v/>
      </c>
      <c r="K181" s="15"/>
      <c r="L181" s="10" t="s">
        <v>25</v>
      </c>
      <c r="M181" s="10"/>
      <c r="N181" s="14" t="str">
        <f t="shared" si="5"/>
        <v/>
      </c>
      <c r="O181" s="10" t="s">
        <v>36</v>
      </c>
      <c r="P181" s="16"/>
    </row>
    <row r="182" spans="2:16" ht="43.5" customHeight="1" x14ac:dyDescent="0.25">
      <c r="B182" s="10" t="s">
        <v>328</v>
      </c>
      <c r="C182" s="10" t="s">
        <v>381</v>
      </c>
      <c r="D182" s="11" t="s">
        <v>330</v>
      </c>
      <c r="E182" s="22" t="s">
        <v>382</v>
      </c>
      <c r="F182" s="13" t="s">
        <v>332</v>
      </c>
      <c r="G182" s="4"/>
      <c r="H182" s="4"/>
      <c r="I182" s="5"/>
      <c r="J182" s="14" t="str">
        <f t="shared" si="4"/>
        <v/>
      </c>
      <c r="K182" s="15"/>
      <c r="L182" s="10" t="s">
        <v>25</v>
      </c>
      <c r="M182" s="10"/>
      <c r="N182" s="14" t="str">
        <f t="shared" si="5"/>
        <v/>
      </c>
      <c r="O182" s="10" t="s">
        <v>25</v>
      </c>
      <c r="P182" s="16"/>
    </row>
    <row r="183" spans="2:16" ht="72.599999999999994" customHeight="1" x14ac:dyDescent="0.25">
      <c r="B183" s="10" t="s">
        <v>328</v>
      </c>
      <c r="C183" s="10" t="s">
        <v>383</v>
      </c>
      <c r="D183" s="11" t="s">
        <v>330</v>
      </c>
      <c r="E183" s="22" t="s">
        <v>384</v>
      </c>
      <c r="F183" s="13" t="s">
        <v>332</v>
      </c>
      <c r="G183" s="4"/>
      <c r="H183" s="4"/>
      <c r="I183" s="5"/>
      <c r="J183" s="14" t="str">
        <f t="shared" si="4"/>
        <v/>
      </c>
      <c r="K183" s="15"/>
      <c r="L183" s="10" t="s">
        <v>25</v>
      </c>
      <c r="M183" s="10"/>
      <c r="N183" s="14" t="str">
        <f t="shared" si="5"/>
        <v/>
      </c>
      <c r="O183" s="10" t="s">
        <v>25</v>
      </c>
      <c r="P183" s="16"/>
    </row>
    <row r="184" spans="2:16" ht="57.95" customHeight="1" x14ac:dyDescent="0.25">
      <c r="B184" s="10" t="s">
        <v>328</v>
      </c>
      <c r="C184" s="10" t="s">
        <v>385</v>
      </c>
      <c r="D184" s="11" t="s">
        <v>330</v>
      </c>
      <c r="E184" s="22" t="s">
        <v>386</v>
      </c>
      <c r="F184" s="13" t="s">
        <v>332</v>
      </c>
      <c r="G184" s="4"/>
      <c r="H184" s="4"/>
      <c r="I184" s="5"/>
      <c r="J184" s="14" t="str">
        <f t="shared" si="4"/>
        <v/>
      </c>
      <c r="K184" s="15"/>
      <c r="L184" s="10" t="s">
        <v>25</v>
      </c>
      <c r="M184" s="10"/>
      <c r="N184" s="14" t="str">
        <f t="shared" si="5"/>
        <v/>
      </c>
      <c r="O184" s="10" t="s">
        <v>25</v>
      </c>
      <c r="P184" s="16"/>
    </row>
    <row r="185" spans="2:16" ht="57.95" customHeight="1" x14ac:dyDescent="0.25">
      <c r="B185" s="10" t="s">
        <v>328</v>
      </c>
      <c r="C185" s="10" t="s">
        <v>387</v>
      </c>
      <c r="D185" s="11" t="s">
        <v>330</v>
      </c>
      <c r="E185" s="22" t="s">
        <v>388</v>
      </c>
      <c r="F185" s="13" t="s">
        <v>332</v>
      </c>
      <c r="G185" s="4"/>
      <c r="H185" s="4"/>
      <c r="I185" s="5"/>
      <c r="J185" s="14" t="str">
        <f t="shared" si="4"/>
        <v/>
      </c>
      <c r="K185" s="15"/>
      <c r="L185" s="10" t="s">
        <v>25</v>
      </c>
      <c r="M185" s="10"/>
      <c r="N185" s="14" t="str">
        <f t="shared" si="5"/>
        <v/>
      </c>
      <c r="O185" s="10" t="s">
        <v>25</v>
      </c>
      <c r="P185" s="16"/>
    </row>
    <row r="186" spans="2:16" ht="57.95" customHeight="1" x14ac:dyDescent="0.25">
      <c r="B186" s="10" t="s">
        <v>328</v>
      </c>
      <c r="C186" s="10" t="s">
        <v>389</v>
      </c>
      <c r="D186" s="11" t="s">
        <v>330</v>
      </c>
      <c r="E186" s="22" t="s">
        <v>390</v>
      </c>
      <c r="F186" s="13" t="s">
        <v>332</v>
      </c>
      <c r="G186" s="4"/>
      <c r="H186" s="4"/>
      <c r="I186" s="5"/>
      <c r="J186" s="14" t="str">
        <f t="shared" si="4"/>
        <v/>
      </c>
      <c r="K186" s="15"/>
      <c r="L186" s="10" t="s">
        <v>25</v>
      </c>
      <c r="M186" s="10"/>
      <c r="N186" s="14" t="str">
        <f t="shared" si="5"/>
        <v/>
      </c>
      <c r="O186" s="10" t="s">
        <v>25</v>
      </c>
      <c r="P186" s="16"/>
    </row>
    <row r="187" spans="2:16" ht="57.95" customHeight="1" x14ac:dyDescent="0.25">
      <c r="B187" s="10" t="s">
        <v>328</v>
      </c>
      <c r="C187" s="10" t="s">
        <v>391</v>
      </c>
      <c r="D187" s="11" t="s">
        <v>330</v>
      </c>
      <c r="E187" s="22" t="s">
        <v>392</v>
      </c>
      <c r="F187" s="13" t="s">
        <v>332</v>
      </c>
      <c r="G187" s="4"/>
      <c r="H187" s="4"/>
      <c r="I187" s="5"/>
      <c r="J187" s="14" t="str">
        <f t="shared" si="4"/>
        <v/>
      </c>
      <c r="K187" s="15"/>
      <c r="L187" s="10" t="s">
        <v>25</v>
      </c>
      <c r="M187" s="10"/>
      <c r="N187" s="14" t="str">
        <f t="shared" si="5"/>
        <v/>
      </c>
      <c r="O187" s="10" t="s">
        <v>25</v>
      </c>
      <c r="P187" s="16"/>
    </row>
    <row r="188" spans="2:16" ht="57.95" customHeight="1" x14ac:dyDescent="0.25">
      <c r="B188" s="10" t="s">
        <v>328</v>
      </c>
      <c r="C188" s="10" t="s">
        <v>393</v>
      </c>
      <c r="D188" s="11" t="s">
        <v>330</v>
      </c>
      <c r="E188" s="22" t="s">
        <v>394</v>
      </c>
      <c r="F188" s="13" t="s">
        <v>332</v>
      </c>
      <c r="G188" s="4"/>
      <c r="H188" s="4"/>
      <c r="I188" s="5"/>
      <c r="J188" s="14" t="str">
        <f t="shared" si="4"/>
        <v/>
      </c>
      <c r="K188" s="15"/>
      <c r="L188" s="10" t="s">
        <v>25</v>
      </c>
      <c r="M188" s="10"/>
      <c r="N188" s="14" t="str">
        <f t="shared" si="5"/>
        <v/>
      </c>
      <c r="O188" s="10" t="s">
        <v>25</v>
      </c>
      <c r="P188" s="16"/>
    </row>
    <row r="189" spans="2:16" ht="57.95" customHeight="1" x14ac:dyDescent="0.25">
      <c r="B189" s="10" t="s">
        <v>328</v>
      </c>
      <c r="C189" s="10" t="s">
        <v>395</v>
      </c>
      <c r="D189" s="11" t="s">
        <v>330</v>
      </c>
      <c r="E189" s="22" t="s">
        <v>396</v>
      </c>
      <c r="F189" s="13" t="s">
        <v>332</v>
      </c>
      <c r="G189" s="4"/>
      <c r="H189" s="4"/>
      <c r="I189" s="5"/>
      <c r="J189" s="14" t="str">
        <f t="shared" si="4"/>
        <v/>
      </c>
      <c r="K189" s="15"/>
      <c r="L189" s="10" t="s">
        <v>25</v>
      </c>
      <c r="M189" s="10"/>
      <c r="N189" s="14" t="str">
        <f t="shared" si="5"/>
        <v/>
      </c>
      <c r="O189" s="10" t="s">
        <v>25</v>
      </c>
      <c r="P189" s="16"/>
    </row>
    <row r="190" spans="2:16" ht="72.599999999999994" customHeight="1" x14ac:dyDescent="0.25">
      <c r="B190" s="10" t="s">
        <v>328</v>
      </c>
      <c r="C190" s="10" t="s">
        <v>397</v>
      </c>
      <c r="D190" s="11" t="s">
        <v>330</v>
      </c>
      <c r="E190" s="22" t="s">
        <v>398</v>
      </c>
      <c r="F190" s="13" t="s">
        <v>332</v>
      </c>
      <c r="G190" s="4"/>
      <c r="H190" s="4"/>
      <c r="I190" s="5"/>
      <c r="J190" s="14" t="str">
        <f t="shared" si="4"/>
        <v/>
      </c>
      <c r="K190" s="15"/>
      <c r="L190" s="10" t="s">
        <v>25</v>
      </c>
      <c r="M190" s="10"/>
      <c r="N190" s="14" t="str">
        <f t="shared" si="5"/>
        <v/>
      </c>
      <c r="O190" s="10" t="s">
        <v>25</v>
      </c>
      <c r="P190" s="16"/>
    </row>
    <row r="191" spans="2:16" ht="57.95" customHeight="1" x14ac:dyDescent="0.25">
      <c r="B191" s="10" t="s">
        <v>328</v>
      </c>
      <c r="C191" s="10" t="s">
        <v>399</v>
      </c>
      <c r="D191" s="11" t="s">
        <v>330</v>
      </c>
      <c r="E191" s="22" t="s">
        <v>400</v>
      </c>
      <c r="F191" s="13" t="s">
        <v>332</v>
      </c>
      <c r="G191" s="4"/>
      <c r="H191" s="4"/>
      <c r="I191" s="5"/>
      <c r="J191" s="14" t="str">
        <f t="shared" si="4"/>
        <v/>
      </c>
      <c r="K191" s="15"/>
      <c r="L191" s="10" t="s">
        <v>25</v>
      </c>
      <c r="M191" s="10"/>
      <c r="N191" s="14" t="str">
        <f t="shared" si="5"/>
        <v/>
      </c>
      <c r="O191" s="10" t="s">
        <v>25</v>
      </c>
      <c r="P191" s="16"/>
    </row>
    <row r="192" spans="2:16" ht="72.599999999999994" customHeight="1" x14ac:dyDescent="0.25">
      <c r="B192" s="10" t="s">
        <v>328</v>
      </c>
      <c r="C192" s="10" t="s">
        <v>401</v>
      </c>
      <c r="D192" s="11" t="s">
        <v>330</v>
      </c>
      <c r="E192" s="22" t="s">
        <v>402</v>
      </c>
      <c r="F192" s="13" t="s">
        <v>332</v>
      </c>
      <c r="G192" s="4"/>
      <c r="H192" s="4"/>
      <c r="I192" s="5"/>
      <c r="J192" s="14" t="str">
        <f t="shared" si="4"/>
        <v/>
      </c>
      <c r="K192" s="15"/>
      <c r="L192" s="10" t="s">
        <v>25</v>
      </c>
      <c r="M192" s="10"/>
      <c r="N192" s="14" t="str">
        <f t="shared" si="5"/>
        <v/>
      </c>
      <c r="O192" s="10" t="s">
        <v>25</v>
      </c>
      <c r="P192" s="16"/>
    </row>
    <row r="193" spans="2:16" ht="72.599999999999994" customHeight="1" x14ac:dyDescent="0.25">
      <c r="B193" s="10" t="s">
        <v>328</v>
      </c>
      <c r="C193" s="10" t="s">
        <v>403</v>
      </c>
      <c r="D193" s="11" t="s">
        <v>330</v>
      </c>
      <c r="E193" s="22" t="s">
        <v>404</v>
      </c>
      <c r="F193" s="13" t="s">
        <v>332</v>
      </c>
      <c r="G193" s="4"/>
      <c r="H193" s="4"/>
      <c r="I193" s="5"/>
      <c r="J193" s="14" t="str">
        <f t="shared" si="4"/>
        <v/>
      </c>
      <c r="K193" s="15"/>
      <c r="L193" s="10" t="s">
        <v>25</v>
      </c>
      <c r="M193" s="10"/>
      <c r="N193" s="14" t="str">
        <f t="shared" si="5"/>
        <v/>
      </c>
      <c r="O193" s="10" t="s">
        <v>36</v>
      </c>
      <c r="P193" s="16"/>
    </row>
    <row r="194" spans="2:16" ht="72.599999999999994" customHeight="1" x14ac:dyDescent="0.25">
      <c r="B194" s="10" t="s">
        <v>328</v>
      </c>
      <c r="C194" s="10" t="s">
        <v>405</v>
      </c>
      <c r="D194" s="11" t="s">
        <v>330</v>
      </c>
      <c r="E194" s="22" t="s">
        <v>406</v>
      </c>
      <c r="F194" s="13" t="s">
        <v>332</v>
      </c>
      <c r="G194" s="4"/>
      <c r="H194" s="4"/>
      <c r="I194" s="5"/>
      <c r="J194" s="14" t="str">
        <f t="shared" si="4"/>
        <v/>
      </c>
      <c r="K194" s="15"/>
      <c r="L194" s="10" t="s">
        <v>25</v>
      </c>
      <c r="M194" s="10"/>
      <c r="N194" s="14" t="str">
        <f t="shared" si="5"/>
        <v/>
      </c>
      <c r="O194" s="10" t="s">
        <v>36</v>
      </c>
      <c r="P194" s="16"/>
    </row>
    <row r="195" spans="2:16" ht="57.95" customHeight="1" x14ac:dyDescent="0.25">
      <c r="B195" s="10" t="s">
        <v>328</v>
      </c>
      <c r="C195" s="10" t="s">
        <v>407</v>
      </c>
      <c r="D195" s="11" t="s">
        <v>330</v>
      </c>
      <c r="E195" s="22" t="s">
        <v>408</v>
      </c>
      <c r="F195" s="13" t="s">
        <v>332</v>
      </c>
      <c r="G195" s="4"/>
      <c r="H195" s="4"/>
      <c r="I195" s="5"/>
      <c r="J195" s="14" t="str">
        <f t="shared" si="4"/>
        <v/>
      </c>
      <c r="K195" s="15"/>
      <c r="L195" s="10" t="s">
        <v>25</v>
      </c>
      <c r="M195" s="10"/>
      <c r="N195" s="14" t="str">
        <f t="shared" si="5"/>
        <v/>
      </c>
      <c r="O195" s="10" t="s">
        <v>25</v>
      </c>
      <c r="P195" s="16"/>
    </row>
    <row r="196" spans="2:16" ht="72.599999999999994" customHeight="1" x14ac:dyDescent="0.25">
      <c r="B196" s="10" t="s">
        <v>328</v>
      </c>
      <c r="C196" s="10" t="s">
        <v>409</v>
      </c>
      <c r="D196" s="11" t="s">
        <v>330</v>
      </c>
      <c r="E196" s="22" t="s">
        <v>410</v>
      </c>
      <c r="F196" s="13" t="s">
        <v>332</v>
      </c>
      <c r="G196" s="4"/>
      <c r="H196" s="4"/>
      <c r="I196" s="5"/>
      <c r="J196" s="14" t="str">
        <f t="shared" si="4"/>
        <v/>
      </c>
      <c r="K196" s="15"/>
      <c r="L196" s="10" t="s">
        <v>25</v>
      </c>
      <c r="M196" s="10"/>
      <c r="N196" s="14" t="str">
        <f t="shared" si="5"/>
        <v/>
      </c>
      <c r="O196" s="10" t="s">
        <v>25</v>
      </c>
      <c r="P196" s="16"/>
    </row>
    <row r="197" spans="2:16" ht="43.5" customHeight="1" x14ac:dyDescent="0.25">
      <c r="B197" s="10" t="s">
        <v>328</v>
      </c>
      <c r="C197" s="10" t="s">
        <v>411</v>
      </c>
      <c r="D197" s="11" t="s">
        <v>330</v>
      </c>
      <c r="E197" s="22" t="s">
        <v>412</v>
      </c>
      <c r="F197" s="13" t="s">
        <v>332</v>
      </c>
      <c r="G197" s="4"/>
      <c r="H197" s="4"/>
      <c r="I197" s="5"/>
      <c r="J197" s="14" t="str">
        <f t="shared" si="4"/>
        <v/>
      </c>
      <c r="K197" s="15"/>
      <c r="L197" s="10" t="s">
        <v>25</v>
      </c>
      <c r="M197" s="10"/>
      <c r="N197" s="14" t="str">
        <f t="shared" si="5"/>
        <v/>
      </c>
      <c r="O197" s="10" t="s">
        <v>25</v>
      </c>
      <c r="P197" s="16"/>
    </row>
    <row r="198" spans="2:16" ht="43.5" customHeight="1" x14ac:dyDescent="0.25">
      <c r="B198" s="10" t="s">
        <v>328</v>
      </c>
      <c r="C198" s="10" t="s">
        <v>413</v>
      </c>
      <c r="D198" s="11" t="s">
        <v>330</v>
      </c>
      <c r="E198" s="22" t="s">
        <v>414</v>
      </c>
      <c r="F198" s="13" t="s">
        <v>332</v>
      </c>
      <c r="G198" s="4"/>
      <c r="H198" s="4"/>
      <c r="I198" s="5"/>
      <c r="J198" s="14" t="str">
        <f t="shared" si="4"/>
        <v/>
      </c>
      <c r="K198" s="15"/>
      <c r="L198" s="10" t="s">
        <v>25</v>
      </c>
      <c r="M198" s="10"/>
      <c r="N198" s="14" t="str">
        <f t="shared" si="5"/>
        <v/>
      </c>
      <c r="O198" s="10" t="s">
        <v>25</v>
      </c>
      <c r="P198" s="16"/>
    </row>
    <row r="199" spans="2:16" ht="57.95" customHeight="1" x14ac:dyDescent="0.25">
      <c r="B199" s="10" t="s">
        <v>328</v>
      </c>
      <c r="C199" s="10" t="s">
        <v>415</v>
      </c>
      <c r="D199" s="11" t="s">
        <v>330</v>
      </c>
      <c r="E199" s="22" t="s">
        <v>416</v>
      </c>
      <c r="F199" s="13" t="s">
        <v>332</v>
      </c>
      <c r="G199" s="4"/>
      <c r="H199" s="4"/>
      <c r="I199" s="5"/>
      <c r="J199" s="14" t="str">
        <f t="shared" ref="J199:J262" si="6">IF(G199&lt;&gt;"Sim","",IF(H199="Atende",5,IF(H199="Atende parcialmente",2,IF(H199="Não atende",0,""))))</f>
        <v/>
      </c>
      <c r="K199" s="15"/>
      <c r="L199" s="10" t="s">
        <v>25</v>
      </c>
      <c r="M199" s="10"/>
      <c r="N199" s="14" t="str">
        <f t="shared" ref="N199:N262" si="7">IF(L199&lt;&gt;"Sim","",IF(M199="Atende",5,IF(M199="Atende parcialmente",2,IF(M199="Não atende",0,""))))</f>
        <v/>
      </c>
      <c r="O199" s="10" t="s">
        <v>25</v>
      </c>
      <c r="P199" s="16"/>
    </row>
    <row r="200" spans="2:16" ht="43.5" customHeight="1" x14ac:dyDescent="0.25">
      <c r="B200" s="10" t="s">
        <v>328</v>
      </c>
      <c r="C200" s="10" t="s">
        <v>417</v>
      </c>
      <c r="D200" s="11" t="s">
        <v>330</v>
      </c>
      <c r="E200" s="22" t="s">
        <v>418</v>
      </c>
      <c r="F200" s="13" t="s">
        <v>332</v>
      </c>
      <c r="G200" s="4"/>
      <c r="H200" s="4"/>
      <c r="I200" s="5"/>
      <c r="J200" s="14" t="str">
        <f t="shared" si="6"/>
        <v/>
      </c>
      <c r="K200" s="15"/>
      <c r="L200" s="10" t="s">
        <v>25</v>
      </c>
      <c r="M200" s="10"/>
      <c r="N200" s="14" t="str">
        <f t="shared" si="7"/>
        <v/>
      </c>
      <c r="O200" s="10" t="s">
        <v>25</v>
      </c>
      <c r="P200" s="16"/>
    </row>
    <row r="201" spans="2:16" ht="57.95" customHeight="1" x14ac:dyDescent="0.25">
      <c r="B201" s="10" t="s">
        <v>328</v>
      </c>
      <c r="C201" s="10" t="s">
        <v>419</v>
      </c>
      <c r="D201" s="11" t="s">
        <v>330</v>
      </c>
      <c r="E201" s="22" t="s">
        <v>420</v>
      </c>
      <c r="F201" s="13" t="s">
        <v>332</v>
      </c>
      <c r="G201" s="4"/>
      <c r="H201" s="4"/>
      <c r="I201" s="5"/>
      <c r="J201" s="14" t="str">
        <f t="shared" si="6"/>
        <v/>
      </c>
      <c r="K201" s="15"/>
      <c r="L201" s="10" t="s">
        <v>25</v>
      </c>
      <c r="M201" s="10"/>
      <c r="N201" s="14" t="str">
        <f t="shared" si="7"/>
        <v/>
      </c>
      <c r="O201" s="10" t="s">
        <v>25</v>
      </c>
      <c r="P201" s="16"/>
    </row>
    <row r="202" spans="2:16" ht="57.95" customHeight="1" x14ac:dyDescent="0.25">
      <c r="B202" s="10" t="s">
        <v>328</v>
      </c>
      <c r="C202" s="10" t="s">
        <v>421</v>
      </c>
      <c r="D202" s="11" t="s">
        <v>330</v>
      </c>
      <c r="E202" s="22" t="s">
        <v>422</v>
      </c>
      <c r="F202" s="13" t="s">
        <v>332</v>
      </c>
      <c r="G202" s="4"/>
      <c r="H202" s="4"/>
      <c r="I202" s="5"/>
      <c r="J202" s="14" t="str">
        <f t="shared" si="6"/>
        <v/>
      </c>
      <c r="K202" s="15"/>
      <c r="L202" s="10" t="s">
        <v>25</v>
      </c>
      <c r="M202" s="10"/>
      <c r="N202" s="14" t="str">
        <f t="shared" si="7"/>
        <v/>
      </c>
      <c r="O202" s="10" t="s">
        <v>25</v>
      </c>
      <c r="P202" s="16"/>
    </row>
    <row r="203" spans="2:16" ht="57.95" customHeight="1" x14ac:dyDescent="0.25">
      <c r="B203" s="10" t="s">
        <v>328</v>
      </c>
      <c r="C203" s="10" t="s">
        <v>423</v>
      </c>
      <c r="D203" s="11" t="s">
        <v>330</v>
      </c>
      <c r="E203" s="22" t="s">
        <v>424</v>
      </c>
      <c r="F203" s="13" t="s">
        <v>332</v>
      </c>
      <c r="G203" s="4"/>
      <c r="H203" s="4"/>
      <c r="I203" s="5"/>
      <c r="J203" s="14" t="str">
        <f t="shared" si="6"/>
        <v/>
      </c>
      <c r="K203" s="15"/>
      <c r="L203" s="10" t="s">
        <v>25</v>
      </c>
      <c r="M203" s="10"/>
      <c r="N203" s="14" t="str">
        <f t="shared" si="7"/>
        <v/>
      </c>
      <c r="O203" s="10" t="s">
        <v>25</v>
      </c>
      <c r="P203" s="16"/>
    </row>
    <row r="204" spans="2:16" ht="72.599999999999994" customHeight="1" x14ac:dyDescent="0.25">
      <c r="B204" s="10" t="s">
        <v>328</v>
      </c>
      <c r="C204" s="10" t="s">
        <v>425</v>
      </c>
      <c r="D204" s="11" t="s">
        <v>330</v>
      </c>
      <c r="E204" s="22" t="s">
        <v>426</v>
      </c>
      <c r="F204" s="13" t="s">
        <v>332</v>
      </c>
      <c r="G204" s="4"/>
      <c r="H204" s="4"/>
      <c r="I204" s="5"/>
      <c r="J204" s="14" t="str">
        <f t="shared" si="6"/>
        <v/>
      </c>
      <c r="K204" s="15"/>
      <c r="L204" s="10" t="s">
        <v>25</v>
      </c>
      <c r="M204" s="10"/>
      <c r="N204" s="14" t="str">
        <f t="shared" si="7"/>
        <v/>
      </c>
      <c r="O204" s="10" t="s">
        <v>25</v>
      </c>
      <c r="P204" s="16"/>
    </row>
    <row r="205" spans="2:16" ht="72.599999999999994" customHeight="1" x14ac:dyDescent="0.25">
      <c r="B205" s="10" t="s">
        <v>328</v>
      </c>
      <c r="C205" s="10" t="s">
        <v>427</v>
      </c>
      <c r="D205" s="11" t="s">
        <v>330</v>
      </c>
      <c r="E205" s="22" t="s">
        <v>428</v>
      </c>
      <c r="F205" s="13" t="s">
        <v>332</v>
      </c>
      <c r="G205" s="4"/>
      <c r="H205" s="4"/>
      <c r="I205" s="5"/>
      <c r="J205" s="14" t="str">
        <f t="shared" si="6"/>
        <v/>
      </c>
      <c r="K205" s="15"/>
      <c r="L205" s="10" t="s">
        <v>25</v>
      </c>
      <c r="M205" s="10"/>
      <c r="N205" s="14" t="str">
        <f t="shared" si="7"/>
        <v/>
      </c>
      <c r="O205" s="10" t="s">
        <v>25</v>
      </c>
      <c r="P205" s="16"/>
    </row>
    <row r="206" spans="2:16" ht="72.599999999999994" customHeight="1" x14ac:dyDescent="0.25">
      <c r="B206" s="10" t="s">
        <v>328</v>
      </c>
      <c r="C206" s="10" t="s">
        <v>429</v>
      </c>
      <c r="D206" s="11" t="s">
        <v>330</v>
      </c>
      <c r="E206" s="22" t="s">
        <v>430</v>
      </c>
      <c r="F206" s="13" t="s">
        <v>332</v>
      </c>
      <c r="G206" s="4"/>
      <c r="H206" s="4"/>
      <c r="I206" s="5"/>
      <c r="J206" s="14" t="str">
        <f t="shared" si="6"/>
        <v/>
      </c>
      <c r="K206" s="15"/>
      <c r="L206" s="10" t="s">
        <v>25</v>
      </c>
      <c r="M206" s="10"/>
      <c r="N206" s="14" t="str">
        <f t="shared" si="7"/>
        <v/>
      </c>
      <c r="O206" s="10" t="s">
        <v>25</v>
      </c>
      <c r="P206" s="16"/>
    </row>
    <row r="207" spans="2:16" ht="72.599999999999994" customHeight="1" x14ac:dyDescent="0.25">
      <c r="B207" s="10" t="s">
        <v>328</v>
      </c>
      <c r="C207" s="10" t="s">
        <v>431</v>
      </c>
      <c r="D207" s="11" t="s">
        <v>330</v>
      </c>
      <c r="E207" s="22" t="s">
        <v>432</v>
      </c>
      <c r="F207" s="13" t="s">
        <v>332</v>
      </c>
      <c r="G207" s="4"/>
      <c r="H207" s="4"/>
      <c r="I207" s="5"/>
      <c r="J207" s="14" t="str">
        <f t="shared" si="6"/>
        <v/>
      </c>
      <c r="K207" s="15"/>
      <c r="L207" s="10" t="s">
        <v>25</v>
      </c>
      <c r="M207" s="10"/>
      <c r="N207" s="14" t="str">
        <f t="shared" si="7"/>
        <v/>
      </c>
      <c r="O207" s="10" t="s">
        <v>25</v>
      </c>
      <c r="P207" s="16"/>
    </row>
    <row r="208" spans="2:16" ht="72.599999999999994" customHeight="1" x14ac:dyDescent="0.25">
      <c r="B208" s="10" t="s">
        <v>328</v>
      </c>
      <c r="C208" s="10" t="s">
        <v>433</v>
      </c>
      <c r="D208" s="11" t="s">
        <v>330</v>
      </c>
      <c r="E208" s="22" t="s">
        <v>434</v>
      </c>
      <c r="F208" s="13" t="s">
        <v>332</v>
      </c>
      <c r="G208" s="4"/>
      <c r="H208" s="4"/>
      <c r="I208" s="5"/>
      <c r="J208" s="14" t="str">
        <f t="shared" si="6"/>
        <v/>
      </c>
      <c r="K208" s="15"/>
      <c r="L208" s="10" t="s">
        <v>25</v>
      </c>
      <c r="M208" s="10"/>
      <c r="N208" s="14" t="str">
        <f t="shared" si="7"/>
        <v/>
      </c>
      <c r="O208" s="10" t="s">
        <v>25</v>
      </c>
      <c r="P208" s="16"/>
    </row>
    <row r="209" spans="2:16" ht="72.599999999999994" customHeight="1" x14ac:dyDescent="0.25">
      <c r="B209" s="10" t="s">
        <v>328</v>
      </c>
      <c r="C209" s="10" t="s">
        <v>435</v>
      </c>
      <c r="D209" s="11" t="s">
        <v>330</v>
      </c>
      <c r="E209" s="22" t="s">
        <v>436</v>
      </c>
      <c r="F209" s="13" t="s">
        <v>332</v>
      </c>
      <c r="G209" s="4"/>
      <c r="H209" s="4"/>
      <c r="I209" s="5"/>
      <c r="J209" s="14" t="str">
        <f t="shared" si="6"/>
        <v/>
      </c>
      <c r="K209" s="15"/>
      <c r="L209" s="10" t="s">
        <v>25</v>
      </c>
      <c r="M209" s="10"/>
      <c r="N209" s="14" t="str">
        <f t="shared" si="7"/>
        <v/>
      </c>
      <c r="O209" s="10" t="s">
        <v>25</v>
      </c>
      <c r="P209" s="16"/>
    </row>
    <row r="210" spans="2:16" ht="72.599999999999994" customHeight="1" x14ac:dyDescent="0.25">
      <c r="B210" s="10" t="s">
        <v>328</v>
      </c>
      <c r="C210" s="10" t="s">
        <v>437</v>
      </c>
      <c r="D210" s="11" t="s">
        <v>330</v>
      </c>
      <c r="E210" s="22" t="s">
        <v>438</v>
      </c>
      <c r="F210" s="13" t="s">
        <v>332</v>
      </c>
      <c r="G210" s="4"/>
      <c r="H210" s="4"/>
      <c r="I210" s="5"/>
      <c r="J210" s="14" t="str">
        <f t="shared" si="6"/>
        <v/>
      </c>
      <c r="K210" s="15"/>
      <c r="L210" s="10" t="s">
        <v>25</v>
      </c>
      <c r="M210" s="10"/>
      <c r="N210" s="14" t="str">
        <f t="shared" si="7"/>
        <v/>
      </c>
      <c r="O210" s="10" t="s">
        <v>25</v>
      </c>
      <c r="P210" s="16"/>
    </row>
    <row r="211" spans="2:16" ht="72.599999999999994" customHeight="1" x14ac:dyDescent="0.25">
      <c r="B211" s="10" t="s">
        <v>328</v>
      </c>
      <c r="C211" s="10" t="s">
        <v>439</v>
      </c>
      <c r="D211" s="11" t="s">
        <v>330</v>
      </c>
      <c r="E211" s="22" t="s">
        <v>440</v>
      </c>
      <c r="F211" s="13" t="s">
        <v>332</v>
      </c>
      <c r="G211" s="4"/>
      <c r="H211" s="4"/>
      <c r="I211" s="5"/>
      <c r="J211" s="14" t="str">
        <f t="shared" si="6"/>
        <v/>
      </c>
      <c r="K211" s="15"/>
      <c r="L211" s="10" t="s">
        <v>25</v>
      </c>
      <c r="M211" s="10"/>
      <c r="N211" s="14" t="str">
        <f t="shared" si="7"/>
        <v/>
      </c>
      <c r="O211" s="10" t="s">
        <v>25</v>
      </c>
      <c r="P211" s="16"/>
    </row>
    <row r="212" spans="2:16" ht="72.599999999999994" customHeight="1" x14ac:dyDescent="0.25">
      <c r="B212" s="10" t="s">
        <v>328</v>
      </c>
      <c r="C212" s="10" t="s">
        <v>441</v>
      </c>
      <c r="D212" s="11" t="s">
        <v>330</v>
      </c>
      <c r="E212" s="22" t="s">
        <v>442</v>
      </c>
      <c r="F212" s="13" t="s">
        <v>332</v>
      </c>
      <c r="G212" s="4"/>
      <c r="H212" s="4"/>
      <c r="I212" s="5"/>
      <c r="J212" s="14" t="str">
        <f t="shared" si="6"/>
        <v/>
      </c>
      <c r="K212" s="15"/>
      <c r="L212" s="10" t="s">
        <v>25</v>
      </c>
      <c r="M212" s="10"/>
      <c r="N212" s="14" t="str">
        <f t="shared" si="7"/>
        <v/>
      </c>
      <c r="O212" s="10" t="s">
        <v>25</v>
      </c>
      <c r="P212" s="16"/>
    </row>
    <row r="213" spans="2:16" ht="72.599999999999994" customHeight="1" x14ac:dyDescent="0.25">
      <c r="B213" s="10" t="s">
        <v>328</v>
      </c>
      <c r="C213" s="10" t="s">
        <v>443</v>
      </c>
      <c r="D213" s="11" t="s">
        <v>330</v>
      </c>
      <c r="E213" s="22" t="s">
        <v>444</v>
      </c>
      <c r="F213" s="13" t="s">
        <v>332</v>
      </c>
      <c r="G213" s="4"/>
      <c r="H213" s="4"/>
      <c r="I213" s="5"/>
      <c r="J213" s="14" t="str">
        <f t="shared" si="6"/>
        <v/>
      </c>
      <c r="K213" s="15"/>
      <c r="L213" s="10" t="s">
        <v>25</v>
      </c>
      <c r="M213" s="10"/>
      <c r="N213" s="14" t="str">
        <f t="shared" si="7"/>
        <v/>
      </c>
      <c r="O213" s="10" t="s">
        <v>25</v>
      </c>
      <c r="P213" s="16"/>
    </row>
    <row r="214" spans="2:16" ht="72.599999999999994" customHeight="1" x14ac:dyDescent="0.25">
      <c r="B214" s="10" t="s">
        <v>328</v>
      </c>
      <c r="C214" s="10" t="s">
        <v>445</v>
      </c>
      <c r="D214" s="11" t="s">
        <v>330</v>
      </c>
      <c r="E214" s="22" t="s">
        <v>446</v>
      </c>
      <c r="F214" s="13" t="s">
        <v>332</v>
      </c>
      <c r="G214" s="4"/>
      <c r="H214" s="4"/>
      <c r="I214" s="5"/>
      <c r="J214" s="14" t="str">
        <f t="shared" si="6"/>
        <v/>
      </c>
      <c r="K214" s="15"/>
      <c r="L214" s="10" t="s">
        <v>25</v>
      </c>
      <c r="M214" s="10"/>
      <c r="N214" s="14" t="str">
        <f t="shared" si="7"/>
        <v/>
      </c>
      <c r="O214" s="10" t="s">
        <v>25</v>
      </c>
      <c r="P214" s="16"/>
    </row>
    <row r="215" spans="2:16" ht="57.95" customHeight="1" x14ac:dyDescent="0.25">
      <c r="B215" s="10" t="s">
        <v>328</v>
      </c>
      <c r="C215" s="10" t="s">
        <v>447</v>
      </c>
      <c r="D215" s="11" t="s">
        <v>330</v>
      </c>
      <c r="E215" s="22" t="s">
        <v>448</v>
      </c>
      <c r="F215" s="13" t="s">
        <v>332</v>
      </c>
      <c r="G215" s="4"/>
      <c r="H215" s="4"/>
      <c r="I215" s="5"/>
      <c r="J215" s="14" t="str">
        <f t="shared" si="6"/>
        <v/>
      </c>
      <c r="K215" s="15"/>
      <c r="L215" s="10" t="s">
        <v>25</v>
      </c>
      <c r="M215" s="10"/>
      <c r="N215" s="14" t="str">
        <f t="shared" si="7"/>
        <v/>
      </c>
      <c r="O215" s="10" t="s">
        <v>25</v>
      </c>
      <c r="P215" s="16"/>
    </row>
    <row r="216" spans="2:16" ht="72.599999999999994" customHeight="1" x14ac:dyDescent="0.25">
      <c r="B216" s="10" t="s">
        <v>328</v>
      </c>
      <c r="C216" s="10" t="s">
        <v>449</v>
      </c>
      <c r="D216" s="11" t="s">
        <v>330</v>
      </c>
      <c r="E216" s="22" t="s">
        <v>450</v>
      </c>
      <c r="F216" s="13" t="s">
        <v>332</v>
      </c>
      <c r="G216" s="4"/>
      <c r="H216" s="4"/>
      <c r="I216" s="5"/>
      <c r="J216" s="14" t="str">
        <f t="shared" si="6"/>
        <v/>
      </c>
      <c r="K216" s="15"/>
      <c r="L216" s="10" t="s">
        <v>25</v>
      </c>
      <c r="M216" s="10"/>
      <c r="N216" s="14" t="str">
        <f t="shared" si="7"/>
        <v/>
      </c>
      <c r="O216" s="10" t="s">
        <v>25</v>
      </c>
      <c r="P216" s="16"/>
    </row>
    <row r="217" spans="2:16" ht="57.95" customHeight="1" x14ac:dyDescent="0.25">
      <c r="B217" s="10" t="s">
        <v>328</v>
      </c>
      <c r="C217" s="10" t="s">
        <v>451</v>
      </c>
      <c r="D217" s="11" t="s">
        <v>330</v>
      </c>
      <c r="E217" s="22" t="s">
        <v>452</v>
      </c>
      <c r="F217" s="13" t="s">
        <v>332</v>
      </c>
      <c r="G217" s="4"/>
      <c r="H217" s="4"/>
      <c r="I217" s="5"/>
      <c r="J217" s="14" t="str">
        <f t="shared" si="6"/>
        <v/>
      </c>
      <c r="K217" s="15"/>
      <c r="L217" s="10" t="s">
        <v>25</v>
      </c>
      <c r="M217" s="10"/>
      <c r="N217" s="14" t="str">
        <f t="shared" si="7"/>
        <v/>
      </c>
      <c r="O217" s="10" t="s">
        <v>25</v>
      </c>
      <c r="P217" s="16"/>
    </row>
    <row r="218" spans="2:16" ht="43.5" customHeight="1" x14ac:dyDescent="0.25">
      <c r="B218" s="10" t="s">
        <v>328</v>
      </c>
      <c r="C218" s="10" t="s">
        <v>453</v>
      </c>
      <c r="D218" s="11" t="s">
        <v>330</v>
      </c>
      <c r="E218" s="22" t="s">
        <v>454</v>
      </c>
      <c r="F218" s="13" t="s">
        <v>332</v>
      </c>
      <c r="G218" s="4"/>
      <c r="H218" s="4"/>
      <c r="I218" s="5"/>
      <c r="J218" s="14" t="str">
        <f t="shared" si="6"/>
        <v/>
      </c>
      <c r="K218" s="15"/>
      <c r="L218" s="10" t="s">
        <v>25</v>
      </c>
      <c r="M218" s="10"/>
      <c r="N218" s="14" t="str">
        <f t="shared" si="7"/>
        <v/>
      </c>
      <c r="O218" s="10" t="s">
        <v>25</v>
      </c>
      <c r="P218" s="16"/>
    </row>
    <row r="219" spans="2:16" ht="57.95" customHeight="1" x14ac:dyDescent="0.25">
      <c r="B219" s="10" t="s">
        <v>328</v>
      </c>
      <c r="C219" s="10" t="s">
        <v>455</v>
      </c>
      <c r="D219" s="11" t="s">
        <v>330</v>
      </c>
      <c r="E219" s="22" t="s">
        <v>456</v>
      </c>
      <c r="F219" s="13" t="s">
        <v>332</v>
      </c>
      <c r="G219" s="4"/>
      <c r="H219" s="4"/>
      <c r="I219" s="5"/>
      <c r="J219" s="14" t="str">
        <f t="shared" si="6"/>
        <v/>
      </c>
      <c r="K219" s="15"/>
      <c r="L219" s="10" t="s">
        <v>25</v>
      </c>
      <c r="M219" s="10"/>
      <c r="N219" s="14" t="str">
        <f t="shared" si="7"/>
        <v/>
      </c>
      <c r="O219" s="10" t="s">
        <v>25</v>
      </c>
      <c r="P219" s="16"/>
    </row>
    <row r="220" spans="2:16" ht="72.599999999999994" customHeight="1" x14ac:dyDescent="0.25">
      <c r="B220" s="10" t="s">
        <v>328</v>
      </c>
      <c r="C220" s="10" t="s">
        <v>457</v>
      </c>
      <c r="D220" s="11" t="s">
        <v>330</v>
      </c>
      <c r="E220" s="22" t="s">
        <v>458</v>
      </c>
      <c r="F220" s="13" t="s">
        <v>332</v>
      </c>
      <c r="G220" s="4"/>
      <c r="H220" s="4"/>
      <c r="I220" s="5"/>
      <c r="J220" s="14" t="str">
        <f t="shared" si="6"/>
        <v/>
      </c>
      <c r="K220" s="15"/>
      <c r="L220" s="10" t="s">
        <v>25</v>
      </c>
      <c r="M220" s="10"/>
      <c r="N220" s="14" t="str">
        <f t="shared" si="7"/>
        <v/>
      </c>
      <c r="O220" s="10" t="s">
        <v>36</v>
      </c>
      <c r="P220" s="16"/>
    </row>
    <row r="221" spans="2:16" ht="72.599999999999994" customHeight="1" x14ac:dyDescent="0.25">
      <c r="B221" s="10" t="s">
        <v>328</v>
      </c>
      <c r="C221" s="10" t="s">
        <v>459</v>
      </c>
      <c r="D221" s="11" t="s">
        <v>330</v>
      </c>
      <c r="E221" s="22" t="s">
        <v>460</v>
      </c>
      <c r="F221" s="13" t="s">
        <v>332</v>
      </c>
      <c r="G221" s="4"/>
      <c r="H221" s="4"/>
      <c r="I221" s="5"/>
      <c r="J221" s="14" t="str">
        <f t="shared" si="6"/>
        <v/>
      </c>
      <c r="K221" s="15"/>
      <c r="L221" s="10" t="s">
        <v>25</v>
      </c>
      <c r="M221" s="10"/>
      <c r="N221" s="14" t="str">
        <f t="shared" si="7"/>
        <v/>
      </c>
      <c r="O221" s="10" t="s">
        <v>25</v>
      </c>
      <c r="P221" s="16"/>
    </row>
    <row r="222" spans="2:16" ht="57.95" customHeight="1" x14ac:dyDescent="0.25">
      <c r="B222" s="10" t="s">
        <v>328</v>
      </c>
      <c r="C222" s="10" t="s">
        <v>461</v>
      </c>
      <c r="D222" s="11" t="s">
        <v>330</v>
      </c>
      <c r="E222" s="22" t="s">
        <v>462</v>
      </c>
      <c r="F222" s="13" t="s">
        <v>332</v>
      </c>
      <c r="G222" s="4"/>
      <c r="H222" s="4"/>
      <c r="I222" s="5"/>
      <c r="J222" s="14" t="str">
        <f t="shared" si="6"/>
        <v/>
      </c>
      <c r="K222" s="15"/>
      <c r="L222" s="10" t="s">
        <v>25</v>
      </c>
      <c r="M222" s="10"/>
      <c r="N222" s="14" t="str">
        <f t="shared" si="7"/>
        <v/>
      </c>
      <c r="O222" s="10" t="s">
        <v>25</v>
      </c>
      <c r="P222" s="16"/>
    </row>
    <row r="223" spans="2:16" ht="57.95" customHeight="1" x14ac:dyDescent="0.25">
      <c r="B223" s="10" t="s">
        <v>328</v>
      </c>
      <c r="C223" s="10" t="s">
        <v>463</v>
      </c>
      <c r="D223" s="11" t="s">
        <v>330</v>
      </c>
      <c r="E223" s="22" t="s">
        <v>464</v>
      </c>
      <c r="F223" s="13" t="s">
        <v>332</v>
      </c>
      <c r="G223" s="4"/>
      <c r="H223" s="4"/>
      <c r="I223" s="5"/>
      <c r="J223" s="14" t="str">
        <f t="shared" si="6"/>
        <v/>
      </c>
      <c r="K223" s="15"/>
      <c r="L223" s="10" t="s">
        <v>25</v>
      </c>
      <c r="M223" s="10"/>
      <c r="N223" s="14" t="str">
        <f t="shared" si="7"/>
        <v/>
      </c>
      <c r="O223" s="10" t="s">
        <v>25</v>
      </c>
      <c r="P223" s="16"/>
    </row>
    <row r="224" spans="2:16" ht="57.95" customHeight="1" x14ac:dyDescent="0.25">
      <c r="B224" s="10" t="s">
        <v>328</v>
      </c>
      <c r="C224" s="10" t="s">
        <v>465</v>
      </c>
      <c r="D224" s="11" t="s">
        <v>330</v>
      </c>
      <c r="E224" s="22" t="s">
        <v>466</v>
      </c>
      <c r="F224" s="13" t="s">
        <v>332</v>
      </c>
      <c r="G224" s="4"/>
      <c r="H224" s="4"/>
      <c r="I224" s="5"/>
      <c r="J224" s="14" t="str">
        <f t="shared" si="6"/>
        <v/>
      </c>
      <c r="K224" s="15"/>
      <c r="L224" s="10" t="s">
        <v>25</v>
      </c>
      <c r="M224" s="10"/>
      <c r="N224" s="14" t="str">
        <f t="shared" si="7"/>
        <v/>
      </c>
      <c r="O224" s="10" t="s">
        <v>25</v>
      </c>
      <c r="P224" s="16"/>
    </row>
    <row r="225" spans="2:16" ht="43.5" customHeight="1" x14ac:dyDescent="0.25">
      <c r="B225" s="10" t="s">
        <v>328</v>
      </c>
      <c r="C225" s="10" t="s">
        <v>467</v>
      </c>
      <c r="D225" s="11" t="s">
        <v>330</v>
      </c>
      <c r="E225" s="22" t="s">
        <v>468</v>
      </c>
      <c r="F225" s="13" t="s">
        <v>332</v>
      </c>
      <c r="G225" s="4"/>
      <c r="H225" s="4"/>
      <c r="I225" s="5"/>
      <c r="J225" s="14" t="str">
        <f t="shared" si="6"/>
        <v/>
      </c>
      <c r="K225" s="15"/>
      <c r="L225" s="10" t="s">
        <v>25</v>
      </c>
      <c r="M225" s="10"/>
      <c r="N225" s="14" t="str">
        <f t="shared" si="7"/>
        <v/>
      </c>
      <c r="O225" s="10" t="s">
        <v>25</v>
      </c>
      <c r="P225" s="16"/>
    </row>
    <row r="226" spans="2:16" ht="57.95" customHeight="1" x14ac:dyDescent="0.25">
      <c r="B226" s="10" t="s">
        <v>328</v>
      </c>
      <c r="C226" s="10" t="s">
        <v>469</v>
      </c>
      <c r="D226" s="11" t="s">
        <v>330</v>
      </c>
      <c r="E226" s="22" t="s">
        <v>470</v>
      </c>
      <c r="F226" s="13" t="s">
        <v>332</v>
      </c>
      <c r="G226" s="4"/>
      <c r="H226" s="4"/>
      <c r="I226" s="5"/>
      <c r="J226" s="14" t="str">
        <f t="shared" si="6"/>
        <v/>
      </c>
      <c r="K226" s="15"/>
      <c r="L226" s="10" t="s">
        <v>25</v>
      </c>
      <c r="M226" s="10"/>
      <c r="N226" s="14" t="str">
        <f t="shared" si="7"/>
        <v/>
      </c>
      <c r="O226" s="10" t="s">
        <v>25</v>
      </c>
      <c r="P226" s="16"/>
    </row>
    <row r="227" spans="2:16" ht="57.95" customHeight="1" x14ac:dyDescent="0.25">
      <c r="B227" s="10" t="s">
        <v>328</v>
      </c>
      <c r="C227" s="10" t="s">
        <v>471</v>
      </c>
      <c r="D227" s="11" t="s">
        <v>330</v>
      </c>
      <c r="E227" s="22" t="s">
        <v>472</v>
      </c>
      <c r="F227" s="13" t="s">
        <v>332</v>
      </c>
      <c r="G227" s="4"/>
      <c r="H227" s="4"/>
      <c r="I227" s="5"/>
      <c r="J227" s="14" t="str">
        <f t="shared" si="6"/>
        <v/>
      </c>
      <c r="K227" s="15"/>
      <c r="L227" s="10" t="s">
        <v>25</v>
      </c>
      <c r="M227" s="10"/>
      <c r="N227" s="14" t="str">
        <f t="shared" si="7"/>
        <v/>
      </c>
      <c r="O227" s="10" t="s">
        <v>25</v>
      </c>
      <c r="P227" s="16"/>
    </row>
    <row r="228" spans="2:16" ht="57.95" customHeight="1" x14ac:dyDescent="0.25">
      <c r="B228" s="10" t="s">
        <v>328</v>
      </c>
      <c r="C228" s="10" t="s">
        <v>473</v>
      </c>
      <c r="D228" s="11" t="s">
        <v>330</v>
      </c>
      <c r="E228" s="22" t="s">
        <v>474</v>
      </c>
      <c r="F228" s="13" t="s">
        <v>332</v>
      </c>
      <c r="G228" s="4"/>
      <c r="H228" s="4"/>
      <c r="I228" s="5"/>
      <c r="J228" s="14" t="str">
        <f t="shared" si="6"/>
        <v/>
      </c>
      <c r="K228" s="15"/>
      <c r="L228" s="10" t="s">
        <v>25</v>
      </c>
      <c r="M228" s="10"/>
      <c r="N228" s="14" t="str">
        <f t="shared" si="7"/>
        <v/>
      </c>
      <c r="O228" s="10" t="s">
        <v>25</v>
      </c>
      <c r="P228" s="16"/>
    </row>
    <row r="229" spans="2:16" ht="57.95" customHeight="1" x14ac:dyDescent="0.25">
      <c r="B229" s="10" t="s">
        <v>328</v>
      </c>
      <c r="C229" s="10" t="s">
        <v>475</v>
      </c>
      <c r="D229" s="11" t="s">
        <v>330</v>
      </c>
      <c r="E229" s="22" t="s">
        <v>476</v>
      </c>
      <c r="F229" s="13" t="s">
        <v>332</v>
      </c>
      <c r="G229" s="4"/>
      <c r="H229" s="4"/>
      <c r="I229" s="5"/>
      <c r="J229" s="14" t="str">
        <f t="shared" si="6"/>
        <v/>
      </c>
      <c r="K229" s="15"/>
      <c r="L229" s="10" t="s">
        <v>25</v>
      </c>
      <c r="M229" s="10"/>
      <c r="N229" s="14" t="str">
        <f t="shared" si="7"/>
        <v/>
      </c>
      <c r="O229" s="10" t="s">
        <v>25</v>
      </c>
      <c r="P229" s="16"/>
    </row>
    <row r="230" spans="2:16" ht="57.95" customHeight="1" x14ac:dyDescent="0.25">
      <c r="B230" s="10" t="s">
        <v>328</v>
      </c>
      <c r="C230" s="10" t="s">
        <v>477</v>
      </c>
      <c r="D230" s="11" t="s">
        <v>330</v>
      </c>
      <c r="E230" s="22" t="s">
        <v>478</v>
      </c>
      <c r="F230" s="13" t="s">
        <v>332</v>
      </c>
      <c r="G230" s="4"/>
      <c r="H230" s="4"/>
      <c r="I230" s="5"/>
      <c r="J230" s="14" t="str">
        <f t="shared" si="6"/>
        <v/>
      </c>
      <c r="K230" s="15"/>
      <c r="L230" s="10" t="s">
        <v>25</v>
      </c>
      <c r="M230" s="10"/>
      <c r="N230" s="14" t="str">
        <f t="shared" si="7"/>
        <v/>
      </c>
      <c r="O230" s="10" t="s">
        <v>25</v>
      </c>
      <c r="P230" s="16"/>
    </row>
    <row r="231" spans="2:16" ht="57.95" customHeight="1" x14ac:dyDescent="0.25">
      <c r="B231" s="10" t="s">
        <v>328</v>
      </c>
      <c r="C231" s="10" t="s">
        <v>479</v>
      </c>
      <c r="D231" s="11" t="s">
        <v>330</v>
      </c>
      <c r="E231" s="22" t="s">
        <v>480</v>
      </c>
      <c r="F231" s="13" t="s">
        <v>332</v>
      </c>
      <c r="G231" s="4"/>
      <c r="H231" s="4"/>
      <c r="I231" s="5"/>
      <c r="J231" s="14" t="str">
        <f t="shared" si="6"/>
        <v/>
      </c>
      <c r="K231" s="15"/>
      <c r="L231" s="10" t="s">
        <v>25</v>
      </c>
      <c r="M231" s="10"/>
      <c r="N231" s="14" t="str">
        <f t="shared" si="7"/>
        <v/>
      </c>
      <c r="O231" s="10" t="s">
        <v>25</v>
      </c>
      <c r="P231" s="16"/>
    </row>
    <row r="232" spans="2:16" ht="57.95" customHeight="1" x14ac:dyDescent="0.25">
      <c r="B232" s="10" t="s">
        <v>328</v>
      </c>
      <c r="C232" s="10" t="s">
        <v>481</v>
      </c>
      <c r="D232" s="11" t="s">
        <v>330</v>
      </c>
      <c r="E232" s="22" t="s">
        <v>482</v>
      </c>
      <c r="F232" s="13" t="s">
        <v>332</v>
      </c>
      <c r="G232" s="4"/>
      <c r="H232" s="4"/>
      <c r="I232" s="5"/>
      <c r="J232" s="14" t="str">
        <f t="shared" si="6"/>
        <v/>
      </c>
      <c r="K232" s="15"/>
      <c r="L232" s="10" t="s">
        <v>25</v>
      </c>
      <c r="M232" s="10"/>
      <c r="N232" s="14" t="str">
        <f t="shared" si="7"/>
        <v/>
      </c>
      <c r="O232" s="10" t="s">
        <v>25</v>
      </c>
      <c r="P232" s="16"/>
    </row>
    <row r="233" spans="2:16" ht="43.5" customHeight="1" x14ac:dyDescent="0.25">
      <c r="B233" s="10" t="s">
        <v>328</v>
      </c>
      <c r="C233" s="10" t="s">
        <v>483</v>
      </c>
      <c r="D233" s="11" t="s">
        <v>330</v>
      </c>
      <c r="E233" s="22" t="s">
        <v>484</v>
      </c>
      <c r="F233" s="13" t="s">
        <v>332</v>
      </c>
      <c r="G233" s="4"/>
      <c r="H233" s="4"/>
      <c r="I233" s="5"/>
      <c r="J233" s="14" t="str">
        <f t="shared" si="6"/>
        <v/>
      </c>
      <c r="K233" s="15"/>
      <c r="L233" s="10" t="s">
        <v>25</v>
      </c>
      <c r="M233" s="10"/>
      <c r="N233" s="14" t="str">
        <f t="shared" si="7"/>
        <v/>
      </c>
      <c r="O233" s="10" t="s">
        <v>25</v>
      </c>
      <c r="P233" s="16"/>
    </row>
    <row r="234" spans="2:16" ht="57.95" customHeight="1" x14ac:dyDescent="0.25">
      <c r="B234" s="10" t="s">
        <v>328</v>
      </c>
      <c r="C234" s="10" t="s">
        <v>485</v>
      </c>
      <c r="D234" s="11" t="s">
        <v>330</v>
      </c>
      <c r="E234" s="22" t="s">
        <v>486</v>
      </c>
      <c r="F234" s="13" t="s">
        <v>332</v>
      </c>
      <c r="G234" s="4"/>
      <c r="H234" s="4"/>
      <c r="I234" s="5"/>
      <c r="J234" s="14" t="str">
        <f t="shared" si="6"/>
        <v/>
      </c>
      <c r="K234" s="15"/>
      <c r="L234" s="10" t="s">
        <v>25</v>
      </c>
      <c r="M234" s="10"/>
      <c r="N234" s="14" t="str">
        <f t="shared" si="7"/>
        <v/>
      </c>
      <c r="O234" s="10" t="s">
        <v>25</v>
      </c>
      <c r="P234" s="16"/>
    </row>
    <row r="235" spans="2:16" ht="101.45" customHeight="1" x14ac:dyDescent="0.25">
      <c r="B235" s="10" t="s">
        <v>328</v>
      </c>
      <c r="C235" s="10" t="s">
        <v>487</v>
      </c>
      <c r="D235" s="11" t="s">
        <v>330</v>
      </c>
      <c r="E235" s="22" t="s">
        <v>488</v>
      </c>
      <c r="F235" s="13" t="s">
        <v>332</v>
      </c>
      <c r="G235" s="4"/>
      <c r="H235" s="4"/>
      <c r="I235" s="5"/>
      <c r="J235" s="14" t="str">
        <f t="shared" si="6"/>
        <v/>
      </c>
      <c r="K235" s="15"/>
      <c r="L235" s="10" t="s">
        <v>25</v>
      </c>
      <c r="M235" s="10"/>
      <c r="N235" s="14" t="str">
        <f t="shared" si="7"/>
        <v/>
      </c>
      <c r="O235" s="10" t="s">
        <v>25</v>
      </c>
      <c r="P235" s="16"/>
    </row>
    <row r="236" spans="2:16" ht="57.95" customHeight="1" x14ac:dyDescent="0.25">
      <c r="B236" s="10" t="s">
        <v>328</v>
      </c>
      <c r="C236" s="10" t="s">
        <v>489</v>
      </c>
      <c r="D236" s="11" t="s">
        <v>330</v>
      </c>
      <c r="E236" s="22" t="s">
        <v>490</v>
      </c>
      <c r="F236" s="13" t="s">
        <v>332</v>
      </c>
      <c r="G236" s="4"/>
      <c r="H236" s="4"/>
      <c r="I236" s="5"/>
      <c r="J236" s="14" t="str">
        <f t="shared" si="6"/>
        <v/>
      </c>
      <c r="K236" s="15"/>
      <c r="L236" s="10" t="s">
        <v>25</v>
      </c>
      <c r="M236" s="10"/>
      <c r="N236" s="14" t="str">
        <f t="shared" si="7"/>
        <v/>
      </c>
      <c r="O236" s="10" t="s">
        <v>25</v>
      </c>
      <c r="P236" s="16"/>
    </row>
    <row r="237" spans="2:16" ht="57.95" customHeight="1" x14ac:dyDescent="0.25">
      <c r="B237" s="10" t="s">
        <v>328</v>
      </c>
      <c r="C237" s="10" t="s">
        <v>491</v>
      </c>
      <c r="D237" s="11" t="s">
        <v>330</v>
      </c>
      <c r="E237" s="22" t="s">
        <v>492</v>
      </c>
      <c r="F237" s="13" t="s">
        <v>332</v>
      </c>
      <c r="G237" s="4"/>
      <c r="H237" s="4"/>
      <c r="I237" s="5"/>
      <c r="J237" s="14" t="str">
        <f t="shared" si="6"/>
        <v/>
      </c>
      <c r="K237" s="15"/>
      <c r="L237" s="10" t="s">
        <v>25</v>
      </c>
      <c r="M237" s="10"/>
      <c r="N237" s="14" t="str">
        <f t="shared" si="7"/>
        <v/>
      </c>
      <c r="O237" s="10" t="s">
        <v>25</v>
      </c>
      <c r="P237" s="16"/>
    </row>
    <row r="238" spans="2:16" ht="57.95" customHeight="1" x14ac:dyDescent="0.25">
      <c r="B238" s="10" t="s">
        <v>328</v>
      </c>
      <c r="C238" s="10" t="s">
        <v>493</v>
      </c>
      <c r="D238" s="11" t="s">
        <v>330</v>
      </c>
      <c r="E238" s="22" t="s">
        <v>494</v>
      </c>
      <c r="F238" s="13" t="s">
        <v>332</v>
      </c>
      <c r="G238" s="4"/>
      <c r="H238" s="4"/>
      <c r="I238" s="5"/>
      <c r="J238" s="14" t="str">
        <f t="shared" si="6"/>
        <v/>
      </c>
      <c r="K238" s="15"/>
      <c r="L238" s="10" t="s">
        <v>25</v>
      </c>
      <c r="M238" s="10"/>
      <c r="N238" s="14" t="str">
        <f t="shared" si="7"/>
        <v/>
      </c>
      <c r="O238" s="10" t="s">
        <v>25</v>
      </c>
      <c r="P238" s="16"/>
    </row>
    <row r="239" spans="2:16" ht="57.95" customHeight="1" x14ac:dyDescent="0.25">
      <c r="B239" s="10" t="s">
        <v>328</v>
      </c>
      <c r="C239" s="10" t="s">
        <v>495</v>
      </c>
      <c r="D239" s="11" t="s">
        <v>330</v>
      </c>
      <c r="E239" s="22" t="s">
        <v>496</v>
      </c>
      <c r="F239" s="13" t="s">
        <v>332</v>
      </c>
      <c r="G239" s="4"/>
      <c r="H239" s="4"/>
      <c r="I239" s="5"/>
      <c r="J239" s="14" t="str">
        <f t="shared" si="6"/>
        <v/>
      </c>
      <c r="K239" s="15"/>
      <c r="L239" s="10" t="s">
        <v>25</v>
      </c>
      <c r="M239" s="10"/>
      <c r="N239" s="14" t="str">
        <f t="shared" si="7"/>
        <v/>
      </c>
      <c r="O239" s="10" t="s">
        <v>25</v>
      </c>
      <c r="P239" s="16"/>
    </row>
    <row r="240" spans="2:16" ht="57.95" customHeight="1" x14ac:dyDescent="0.25">
      <c r="B240" s="10" t="s">
        <v>328</v>
      </c>
      <c r="C240" s="10" t="s">
        <v>497</v>
      </c>
      <c r="D240" s="11" t="s">
        <v>330</v>
      </c>
      <c r="E240" s="22" t="s">
        <v>498</v>
      </c>
      <c r="F240" s="13" t="s">
        <v>332</v>
      </c>
      <c r="G240" s="4"/>
      <c r="H240" s="4"/>
      <c r="I240" s="5"/>
      <c r="J240" s="14" t="str">
        <f t="shared" si="6"/>
        <v/>
      </c>
      <c r="K240" s="15"/>
      <c r="L240" s="10" t="s">
        <v>25</v>
      </c>
      <c r="M240" s="10"/>
      <c r="N240" s="14" t="str">
        <f t="shared" si="7"/>
        <v/>
      </c>
      <c r="O240" s="10" t="s">
        <v>25</v>
      </c>
      <c r="P240" s="16"/>
    </row>
    <row r="241" spans="2:16" ht="57.95" customHeight="1" x14ac:dyDescent="0.25">
      <c r="B241" s="10" t="s">
        <v>328</v>
      </c>
      <c r="C241" s="10" t="s">
        <v>499</v>
      </c>
      <c r="D241" s="11" t="s">
        <v>330</v>
      </c>
      <c r="E241" s="22" t="s">
        <v>500</v>
      </c>
      <c r="F241" s="13" t="s">
        <v>332</v>
      </c>
      <c r="G241" s="4"/>
      <c r="H241" s="4"/>
      <c r="I241" s="5"/>
      <c r="J241" s="14" t="str">
        <f t="shared" si="6"/>
        <v/>
      </c>
      <c r="K241" s="15"/>
      <c r="L241" s="10" t="s">
        <v>25</v>
      </c>
      <c r="M241" s="10"/>
      <c r="N241" s="14" t="str">
        <f t="shared" si="7"/>
        <v/>
      </c>
      <c r="O241" s="10" t="s">
        <v>25</v>
      </c>
      <c r="P241" s="16"/>
    </row>
    <row r="242" spans="2:16" ht="57.95" customHeight="1" x14ac:dyDescent="0.25">
      <c r="B242" s="10" t="s">
        <v>328</v>
      </c>
      <c r="C242" s="10" t="s">
        <v>501</v>
      </c>
      <c r="D242" s="11" t="s">
        <v>330</v>
      </c>
      <c r="E242" s="22" t="s">
        <v>502</v>
      </c>
      <c r="F242" s="13" t="s">
        <v>332</v>
      </c>
      <c r="G242" s="4"/>
      <c r="H242" s="4"/>
      <c r="I242" s="5"/>
      <c r="J242" s="14" t="str">
        <f t="shared" si="6"/>
        <v/>
      </c>
      <c r="K242" s="15"/>
      <c r="L242" s="10" t="s">
        <v>25</v>
      </c>
      <c r="M242" s="10"/>
      <c r="N242" s="14" t="str">
        <f t="shared" si="7"/>
        <v/>
      </c>
      <c r="O242" s="10" t="s">
        <v>25</v>
      </c>
      <c r="P242" s="16"/>
    </row>
    <row r="243" spans="2:16" ht="57.95" customHeight="1" x14ac:dyDescent="0.25">
      <c r="B243" s="10" t="s">
        <v>328</v>
      </c>
      <c r="C243" s="10" t="s">
        <v>503</v>
      </c>
      <c r="D243" s="11" t="s">
        <v>330</v>
      </c>
      <c r="E243" s="22" t="s">
        <v>504</v>
      </c>
      <c r="F243" s="13" t="s">
        <v>332</v>
      </c>
      <c r="G243" s="4"/>
      <c r="H243" s="4"/>
      <c r="I243" s="5"/>
      <c r="J243" s="14" t="str">
        <f t="shared" si="6"/>
        <v/>
      </c>
      <c r="K243" s="15"/>
      <c r="L243" s="10" t="s">
        <v>25</v>
      </c>
      <c r="M243" s="10"/>
      <c r="N243" s="14" t="str">
        <f t="shared" si="7"/>
        <v/>
      </c>
      <c r="O243" s="10" t="s">
        <v>25</v>
      </c>
      <c r="P243" s="16"/>
    </row>
    <row r="244" spans="2:16" ht="57.95" customHeight="1" x14ac:dyDescent="0.25">
      <c r="B244" s="10" t="s">
        <v>328</v>
      </c>
      <c r="C244" s="10" t="s">
        <v>505</v>
      </c>
      <c r="D244" s="11" t="s">
        <v>330</v>
      </c>
      <c r="E244" s="22" t="s">
        <v>506</v>
      </c>
      <c r="F244" s="13" t="s">
        <v>332</v>
      </c>
      <c r="G244" s="4"/>
      <c r="H244" s="4"/>
      <c r="I244" s="5"/>
      <c r="J244" s="14" t="str">
        <f t="shared" si="6"/>
        <v/>
      </c>
      <c r="K244" s="15"/>
      <c r="L244" s="10" t="s">
        <v>25</v>
      </c>
      <c r="M244" s="10"/>
      <c r="N244" s="14" t="str">
        <f t="shared" si="7"/>
        <v/>
      </c>
      <c r="O244" s="10" t="s">
        <v>25</v>
      </c>
      <c r="P244" s="16"/>
    </row>
    <row r="245" spans="2:16" ht="57.95" customHeight="1" x14ac:dyDescent="0.25">
      <c r="B245" s="10" t="s">
        <v>328</v>
      </c>
      <c r="C245" s="10" t="s">
        <v>507</v>
      </c>
      <c r="D245" s="11" t="s">
        <v>330</v>
      </c>
      <c r="E245" s="22" t="s">
        <v>508</v>
      </c>
      <c r="F245" s="13" t="s">
        <v>332</v>
      </c>
      <c r="G245" s="4"/>
      <c r="H245" s="4"/>
      <c r="I245" s="5"/>
      <c r="J245" s="14" t="str">
        <f t="shared" si="6"/>
        <v/>
      </c>
      <c r="K245" s="15"/>
      <c r="L245" s="10" t="s">
        <v>25</v>
      </c>
      <c r="M245" s="10"/>
      <c r="N245" s="14" t="str">
        <f t="shared" si="7"/>
        <v/>
      </c>
      <c r="O245" s="10" t="s">
        <v>25</v>
      </c>
      <c r="P245" s="16"/>
    </row>
    <row r="246" spans="2:16" ht="72.599999999999994" customHeight="1" x14ac:dyDescent="0.25">
      <c r="B246" s="10" t="s">
        <v>328</v>
      </c>
      <c r="C246" s="10" t="s">
        <v>509</v>
      </c>
      <c r="D246" s="11" t="s">
        <v>330</v>
      </c>
      <c r="E246" s="22" t="s">
        <v>510</v>
      </c>
      <c r="F246" s="13" t="s">
        <v>332</v>
      </c>
      <c r="G246" s="4"/>
      <c r="H246" s="4"/>
      <c r="I246" s="5"/>
      <c r="J246" s="14" t="str">
        <f t="shared" si="6"/>
        <v/>
      </c>
      <c r="K246" s="15"/>
      <c r="L246" s="10" t="s">
        <v>25</v>
      </c>
      <c r="M246" s="10"/>
      <c r="N246" s="14" t="str">
        <f t="shared" si="7"/>
        <v/>
      </c>
      <c r="O246" s="10" t="s">
        <v>25</v>
      </c>
      <c r="P246" s="16"/>
    </row>
    <row r="247" spans="2:16" ht="57.95" customHeight="1" x14ac:dyDescent="0.25">
      <c r="B247" s="10" t="s">
        <v>328</v>
      </c>
      <c r="C247" s="10" t="s">
        <v>511</v>
      </c>
      <c r="D247" s="11" t="s">
        <v>330</v>
      </c>
      <c r="E247" s="22" t="s">
        <v>512</v>
      </c>
      <c r="F247" s="13" t="s">
        <v>332</v>
      </c>
      <c r="G247" s="4"/>
      <c r="H247" s="4"/>
      <c r="I247" s="5"/>
      <c r="J247" s="14" t="str">
        <f t="shared" si="6"/>
        <v/>
      </c>
      <c r="K247" s="15"/>
      <c r="L247" s="10" t="s">
        <v>25</v>
      </c>
      <c r="M247" s="10"/>
      <c r="N247" s="14" t="str">
        <f t="shared" si="7"/>
        <v/>
      </c>
      <c r="O247" s="10" t="s">
        <v>25</v>
      </c>
      <c r="P247" s="16"/>
    </row>
    <row r="248" spans="2:16" ht="57.95" customHeight="1" x14ac:dyDescent="0.25">
      <c r="B248" s="10" t="s">
        <v>328</v>
      </c>
      <c r="C248" s="10" t="s">
        <v>513</v>
      </c>
      <c r="D248" s="11" t="s">
        <v>330</v>
      </c>
      <c r="E248" s="22" t="s">
        <v>514</v>
      </c>
      <c r="F248" s="13" t="s">
        <v>332</v>
      </c>
      <c r="G248" s="4"/>
      <c r="H248" s="4"/>
      <c r="I248" s="5"/>
      <c r="J248" s="14" t="str">
        <f t="shared" si="6"/>
        <v/>
      </c>
      <c r="K248" s="15"/>
      <c r="L248" s="10" t="s">
        <v>25</v>
      </c>
      <c r="M248" s="10"/>
      <c r="N248" s="14" t="str">
        <f t="shared" si="7"/>
        <v/>
      </c>
      <c r="O248" s="10" t="s">
        <v>25</v>
      </c>
      <c r="P248" s="16"/>
    </row>
    <row r="249" spans="2:16" ht="57.95" customHeight="1" x14ac:dyDescent="0.25">
      <c r="B249" s="10" t="s">
        <v>328</v>
      </c>
      <c r="C249" s="10" t="s">
        <v>515</v>
      </c>
      <c r="D249" s="11" t="s">
        <v>330</v>
      </c>
      <c r="E249" s="22" t="s">
        <v>516</v>
      </c>
      <c r="F249" s="13" t="s">
        <v>332</v>
      </c>
      <c r="G249" s="4"/>
      <c r="H249" s="4"/>
      <c r="I249" s="5"/>
      <c r="J249" s="14" t="str">
        <f t="shared" si="6"/>
        <v/>
      </c>
      <c r="K249" s="15"/>
      <c r="L249" s="10" t="s">
        <v>25</v>
      </c>
      <c r="M249" s="10"/>
      <c r="N249" s="14" t="str">
        <f t="shared" si="7"/>
        <v/>
      </c>
      <c r="O249" s="10" t="s">
        <v>25</v>
      </c>
      <c r="P249" s="16"/>
    </row>
    <row r="250" spans="2:16" ht="57.95" customHeight="1" x14ac:dyDescent="0.25">
      <c r="B250" s="10" t="s">
        <v>328</v>
      </c>
      <c r="C250" s="10" t="s">
        <v>517</v>
      </c>
      <c r="D250" s="11" t="s">
        <v>330</v>
      </c>
      <c r="E250" s="22" t="s">
        <v>518</v>
      </c>
      <c r="F250" s="13" t="s">
        <v>332</v>
      </c>
      <c r="G250" s="4"/>
      <c r="H250" s="4"/>
      <c r="I250" s="5"/>
      <c r="J250" s="14" t="str">
        <f t="shared" si="6"/>
        <v/>
      </c>
      <c r="K250" s="15"/>
      <c r="L250" s="10" t="s">
        <v>25</v>
      </c>
      <c r="M250" s="10"/>
      <c r="N250" s="14" t="str">
        <f t="shared" si="7"/>
        <v/>
      </c>
      <c r="O250" s="10" t="s">
        <v>25</v>
      </c>
      <c r="P250" s="16"/>
    </row>
    <row r="251" spans="2:16" ht="72.599999999999994" customHeight="1" x14ac:dyDescent="0.25">
      <c r="B251" s="10" t="s">
        <v>328</v>
      </c>
      <c r="C251" s="10" t="s">
        <v>519</v>
      </c>
      <c r="D251" s="11" t="s">
        <v>330</v>
      </c>
      <c r="E251" s="22" t="s">
        <v>520</v>
      </c>
      <c r="F251" s="13" t="s">
        <v>332</v>
      </c>
      <c r="G251" s="4"/>
      <c r="H251" s="4"/>
      <c r="I251" s="5"/>
      <c r="J251" s="14" t="str">
        <f t="shared" si="6"/>
        <v/>
      </c>
      <c r="K251" s="15"/>
      <c r="L251" s="10" t="s">
        <v>25</v>
      </c>
      <c r="M251" s="10"/>
      <c r="N251" s="14" t="str">
        <f t="shared" si="7"/>
        <v/>
      </c>
      <c r="O251" s="10" t="s">
        <v>36</v>
      </c>
      <c r="P251" s="16"/>
    </row>
    <row r="252" spans="2:16" ht="72.599999999999994" customHeight="1" x14ac:dyDescent="0.25">
      <c r="B252" s="10" t="s">
        <v>328</v>
      </c>
      <c r="C252" s="10" t="s">
        <v>521</v>
      </c>
      <c r="D252" s="11" t="s">
        <v>330</v>
      </c>
      <c r="E252" s="22" t="s">
        <v>522</v>
      </c>
      <c r="F252" s="13" t="s">
        <v>332</v>
      </c>
      <c r="G252" s="4"/>
      <c r="H252" s="4"/>
      <c r="I252" s="5"/>
      <c r="J252" s="14" t="str">
        <f t="shared" si="6"/>
        <v/>
      </c>
      <c r="K252" s="15"/>
      <c r="L252" s="10" t="s">
        <v>25</v>
      </c>
      <c r="M252" s="10"/>
      <c r="N252" s="14" t="str">
        <f t="shared" si="7"/>
        <v/>
      </c>
      <c r="O252" s="10" t="s">
        <v>36</v>
      </c>
      <c r="P252" s="16"/>
    </row>
    <row r="253" spans="2:16" ht="57.95" customHeight="1" x14ac:dyDescent="0.25">
      <c r="B253" s="10" t="s">
        <v>328</v>
      </c>
      <c r="C253" s="10" t="s">
        <v>523</v>
      </c>
      <c r="D253" s="11" t="s">
        <v>330</v>
      </c>
      <c r="E253" s="22" t="s">
        <v>524</v>
      </c>
      <c r="F253" s="13" t="s">
        <v>332</v>
      </c>
      <c r="G253" s="4"/>
      <c r="H253" s="4"/>
      <c r="I253" s="5"/>
      <c r="J253" s="14" t="str">
        <f t="shared" si="6"/>
        <v/>
      </c>
      <c r="K253" s="15"/>
      <c r="L253" s="10" t="s">
        <v>25</v>
      </c>
      <c r="M253" s="10"/>
      <c r="N253" s="14" t="str">
        <f t="shared" si="7"/>
        <v/>
      </c>
      <c r="O253" s="10" t="s">
        <v>36</v>
      </c>
      <c r="P253" s="16"/>
    </row>
    <row r="254" spans="2:16" ht="101.45" customHeight="1" x14ac:dyDescent="0.25">
      <c r="B254" s="10" t="s">
        <v>328</v>
      </c>
      <c r="C254" s="10" t="s">
        <v>525</v>
      </c>
      <c r="D254" s="11" t="s">
        <v>330</v>
      </c>
      <c r="E254" s="22" t="s">
        <v>526</v>
      </c>
      <c r="F254" s="13" t="s">
        <v>332</v>
      </c>
      <c r="G254" s="4"/>
      <c r="H254" s="4"/>
      <c r="I254" s="5"/>
      <c r="J254" s="14" t="str">
        <f t="shared" si="6"/>
        <v/>
      </c>
      <c r="K254" s="15"/>
      <c r="L254" s="10" t="s">
        <v>25</v>
      </c>
      <c r="M254" s="10"/>
      <c r="N254" s="14" t="str">
        <f t="shared" si="7"/>
        <v/>
      </c>
      <c r="O254" s="10" t="s">
        <v>36</v>
      </c>
      <c r="P254" s="16"/>
    </row>
    <row r="255" spans="2:16" ht="57.95" customHeight="1" x14ac:dyDescent="0.25">
      <c r="B255" s="10" t="s">
        <v>328</v>
      </c>
      <c r="C255" s="10" t="s">
        <v>527</v>
      </c>
      <c r="D255" s="11" t="s">
        <v>330</v>
      </c>
      <c r="E255" s="22" t="s">
        <v>528</v>
      </c>
      <c r="F255" s="13" t="s">
        <v>332</v>
      </c>
      <c r="G255" s="4"/>
      <c r="H255" s="4"/>
      <c r="I255" s="5"/>
      <c r="J255" s="14" t="str">
        <f t="shared" si="6"/>
        <v/>
      </c>
      <c r="K255" s="15"/>
      <c r="L255" s="10" t="s">
        <v>25</v>
      </c>
      <c r="M255" s="10"/>
      <c r="N255" s="14" t="str">
        <f t="shared" si="7"/>
        <v/>
      </c>
      <c r="O255" s="10" t="s">
        <v>36</v>
      </c>
      <c r="P255" s="16"/>
    </row>
    <row r="256" spans="2:16" ht="72.599999999999994" customHeight="1" x14ac:dyDescent="0.25">
      <c r="B256" s="10" t="s">
        <v>328</v>
      </c>
      <c r="C256" s="10" t="s">
        <v>529</v>
      </c>
      <c r="D256" s="11" t="s">
        <v>330</v>
      </c>
      <c r="E256" s="22" t="s">
        <v>530</v>
      </c>
      <c r="F256" s="13" t="s">
        <v>332</v>
      </c>
      <c r="G256" s="4"/>
      <c r="H256" s="4"/>
      <c r="I256" s="5"/>
      <c r="J256" s="14" t="str">
        <f t="shared" si="6"/>
        <v/>
      </c>
      <c r="K256" s="15"/>
      <c r="L256" s="10" t="s">
        <v>25</v>
      </c>
      <c r="M256" s="10"/>
      <c r="N256" s="14" t="str">
        <f t="shared" si="7"/>
        <v/>
      </c>
      <c r="O256" s="10" t="s">
        <v>25</v>
      </c>
      <c r="P256" s="16"/>
    </row>
    <row r="257" spans="2:16" ht="72.599999999999994" customHeight="1" x14ac:dyDescent="0.25">
      <c r="B257" s="10" t="s">
        <v>328</v>
      </c>
      <c r="C257" s="10" t="s">
        <v>531</v>
      </c>
      <c r="D257" s="11" t="s">
        <v>330</v>
      </c>
      <c r="E257" s="22" t="s">
        <v>532</v>
      </c>
      <c r="F257" s="13" t="s">
        <v>332</v>
      </c>
      <c r="G257" s="4"/>
      <c r="H257" s="4"/>
      <c r="I257" s="5"/>
      <c r="J257" s="14" t="str">
        <f t="shared" si="6"/>
        <v/>
      </c>
      <c r="K257" s="15"/>
      <c r="L257" s="10" t="s">
        <v>25</v>
      </c>
      <c r="M257" s="10"/>
      <c r="N257" s="14" t="str">
        <f t="shared" si="7"/>
        <v/>
      </c>
      <c r="O257" s="10" t="s">
        <v>25</v>
      </c>
      <c r="P257" s="16"/>
    </row>
    <row r="258" spans="2:16" ht="87" customHeight="1" x14ac:dyDescent="0.25">
      <c r="B258" s="10" t="s">
        <v>328</v>
      </c>
      <c r="C258" s="10" t="s">
        <v>533</v>
      </c>
      <c r="D258" s="11" t="s">
        <v>330</v>
      </c>
      <c r="E258" s="22" t="s">
        <v>534</v>
      </c>
      <c r="F258" s="13" t="s">
        <v>332</v>
      </c>
      <c r="G258" s="4"/>
      <c r="H258" s="4"/>
      <c r="I258" s="5"/>
      <c r="J258" s="14" t="str">
        <f t="shared" si="6"/>
        <v/>
      </c>
      <c r="K258" s="15"/>
      <c r="L258" s="10" t="s">
        <v>25</v>
      </c>
      <c r="M258" s="10"/>
      <c r="N258" s="14" t="str">
        <f t="shared" si="7"/>
        <v/>
      </c>
      <c r="O258" s="10" t="s">
        <v>25</v>
      </c>
      <c r="P258" s="16"/>
    </row>
    <row r="259" spans="2:16" ht="57.95" customHeight="1" x14ac:dyDescent="0.25">
      <c r="B259" s="10" t="s">
        <v>328</v>
      </c>
      <c r="C259" s="10" t="s">
        <v>535</v>
      </c>
      <c r="D259" s="11" t="s">
        <v>330</v>
      </c>
      <c r="E259" s="22" t="s">
        <v>536</v>
      </c>
      <c r="F259" s="13" t="s">
        <v>332</v>
      </c>
      <c r="G259" s="4"/>
      <c r="H259" s="4"/>
      <c r="I259" s="5"/>
      <c r="J259" s="14" t="str">
        <f t="shared" si="6"/>
        <v/>
      </c>
      <c r="K259" s="15"/>
      <c r="L259" s="10" t="s">
        <v>25</v>
      </c>
      <c r="M259" s="10"/>
      <c r="N259" s="14" t="str">
        <f t="shared" si="7"/>
        <v/>
      </c>
      <c r="O259" s="10" t="s">
        <v>25</v>
      </c>
      <c r="P259" s="16"/>
    </row>
    <row r="260" spans="2:16" ht="57.95" customHeight="1" x14ac:dyDescent="0.25">
      <c r="B260" s="10" t="s">
        <v>328</v>
      </c>
      <c r="C260" s="10" t="s">
        <v>537</v>
      </c>
      <c r="D260" s="11" t="s">
        <v>330</v>
      </c>
      <c r="E260" s="22" t="s">
        <v>538</v>
      </c>
      <c r="F260" s="13" t="s">
        <v>332</v>
      </c>
      <c r="G260" s="4"/>
      <c r="H260" s="4"/>
      <c r="I260" s="5"/>
      <c r="J260" s="14" t="str">
        <f t="shared" si="6"/>
        <v/>
      </c>
      <c r="K260" s="15"/>
      <c r="L260" s="10" t="s">
        <v>25</v>
      </c>
      <c r="M260" s="10"/>
      <c r="N260" s="14" t="str">
        <f t="shared" si="7"/>
        <v/>
      </c>
      <c r="O260" s="10" t="s">
        <v>25</v>
      </c>
      <c r="P260" s="16"/>
    </row>
    <row r="261" spans="2:16" ht="57.95" customHeight="1" x14ac:dyDescent="0.25">
      <c r="B261" s="10" t="s">
        <v>328</v>
      </c>
      <c r="C261" s="10" t="s">
        <v>539</v>
      </c>
      <c r="D261" s="11" t="s">
        <v>330</v>
      </c>
      <c r="E261" s="22" t="s">
        <v>540</v>
      </c>
      <c r="F261" s="13" t="s">
        <v>332</v>
      </c>
      <c r="G261" s="4"/>
      <c r="H261" s="4"/>
      <c r="I261" s="5"/>
      <c r="J261" s="14" t="str">
        <f t="shared" si="6"/>
        <v/>
      </c>
      <c r="K261" s="15"/>
      <c r="L261" s="10" t="s">
        <v>25</v>
      </c>
      <c r="M261" s="10"/>
      <c r="N261" s="14" t="str">
        <f t="shared" si="7"/>
        <v/>
      </c>
      <c r="O261" s="10" t="s">
        <v>25</v>
      </c>
      <c r="P261" s="16"/>
    </row>
    <row r="262" spans="2:16" ht="43.5" customHeight="1" x14ac:dyDescent="0.25">
      <c r="B262" s="10" t="s">
        <v>328</v>
      </c>
      <c r="C262" s="10" t="s">
        <v>541</v>
      </c>
      <c r="D262" s="11" t="s">
        <v>330</v>
      </c>
      <c r="E262" s="22" t="s">
        <v>542</v>
      </c>
      <c r="F262" s="13" t="s">
        <v>332</v>
      </c>
      <c r="G262" s="4"/>
      <c r="H262" s="4"/>
      <c r="I262" s="5"/>
      <c r="J262" s="14" t="str">
        <f t="shared" si="6"/>
        <v/>
      </c>
      <c r="K262" s="15"/>
      <c r="L262" s="10" t="s">
        <v>25</v>
      </c>
      <c r="M262" s="10"/>
      <c r="N262" s="14" t="str">
        <f t="shared" si="7"/>
        <v/>
      </c>
      <c r="O262" s="10" t="s">
        <v>25</v>
      </c>
      <c r="P262" s="16"/>
    </row>
    <row r="263" spans="2:16" ht="57.95" customHeight="1" x14ac:dyDescent="0.25">
      <c r="B263" s="10" t="s">
        <v>328</v>
      </c>
      <c r="C263" s="10" t="s">
        <v>543</v>
      </c>
      <c r="D263" s="11" t="s">
        <v>330</v>
      </c>
      <c r="E263" s="22" t="s">
        <v>544</v>
      </c>
      <c r="F263" s="13" t="s">
        <v>332</v>
      </c>
      <c r="G263" s="4"/>
      <c r="H263" s="4"/>
      <c r="I263" s="5"/>
      <c r="J263" s="14" t="str">
        <f t="shared" ref="J263:J326" si="8">IF(G263&lt;&gt;"Sim","",IF(H263="Atende",5,IF(H263="Atende parcialmente",2,IF(H263="Não atende",0,""))))</f>
        <v/>
      </c>
      <c r="K263" s="15"/>
      <c r="L263" s="10" t="s">
        <v>25</v>
      </c>
      <c r="M263" s="10"/>
      <c r="N263" s="14" t="str">
        <f t="shared" ref="N263:N326" si="9">IF(L263&lt;&gt;"Sim","",IF(M263="Atende",5,IF(M263="Atende parcialmente",2,IF(M263="Não atende",0,""))))</f>
        <v/>
      </c>
      <c r="O263" s="10" t="s">
        <v>25</v>
      </c>
      <c r="P263" s="16"/>
    </row>
    <row r="264" spans="2:16" ht="57.95" customHeight="1" x14ac:dyDescent="0.25">
      <c r="B264" s="10" t="s">
        <v>328</v>
      </c>
      <c r="C264" s="10" t="s">
        <v>545</v>
      </c>
      <c r="D264" s="11" t="s">
        <v>330</v>
      </c>
      <c r="E264" s="22" t="s">
        <v>546</v>
      </c>
      <c r="F264" s="13" t="s">
        <v>332</v>
      </c>
      <c r="G264" s="4"/>
      <c r="H264" s="4"/>
      <c r="I264" s="5"/>
      <c r="J264" s="14" t="str">
        <f t="shared" si="8"/>
        <v/>
      </c>
      <c r="K264" s="15"/>
      <c r="L264" s="10" t="s">
        <v>25</v>
      </c>
      <c r="M264" s="10"/>
      <c r="N264" s="14" t="str">
        <f t="shared" si="9"/>
        <v/>
      </c>
      <c r="O264" s="10" t="s">
        <v>25</v>
      </c>
      <c r="P264" s="16"/>
    </row>
    <row r="265" spans="2:16" ht="57.95" customHeight="1" x14ac:dyDescent="0.25">
      <c r="B265" s="10" t="s">
        <v>328</v>
      </c>
      <c r="C265" s="10" t="s">
        <v>547</v>
      </c>
      <c r="D265" s="11" t="s">
        <v>330</v>
      </c>
      <c r="E265" s="22" t="s">
        <v>548</v>
      </c>
      <c r="F265" s="13" t="s">
        <v>332</v>
      </c>
      <c r="G265" s="4"/>
      <c r="H265" s="4"/>
      <c r="I265" s="5"/>
      <c r="J265" s="14" t="str">
        <f t="shared" si="8"/>
        <v/>
      </c>
      <c r="K265" s="15"/>
      <c r="L265" s="10" t="s">
        <v>25</v>
      </c>
      <c r="M265" s="10"/>
      <c r="N265" s="14" t="str">
        <f t="shared" si="9"/>
        <v/>
      </c>
      <c r="O265" s="10" t="s">
        <v>25</v>
      </c>
      <c r="P265" s="16"/>
    </row>
    <row r="266" spans="2:16" ht="43.5" customHeight="1" x14ac:dyDescent="0.25">
      <c r="B266" s="10" t="s">
        <v>328</v>
      </c>
      <c r="C266" s="10" t="s">
        <v>549</v>
      </c>
      <c r="D266" s="11" t="s">
        <v>330</v>
      </c>
      <c r="E266" s="22" t="s">
        <v>550</v>
      </c>
      <c r="F266" s="13" t="s">
        <v>332</v>
      </c>
      <c r="G266" s="4"/>
      <c r="H266" s="4"/>
      <c r="I266" s="5"/>
      <c r="J266" s="14" t="str">
        <f t="shared" si="8"/>
        <v/>
      </c>
      <c r="K266" s="15"/>
      <c r="L266" s="10" t="s">
        <v>25</v>
      </c>
      <c r="M266" s="10"/>
      <c r="N266" s="14" t="str">
        <f t="shared" si="9"/>
        <v/>
      </c>
      <c r="O266" s="10" t="s">
        <v>25</v>
      </c>
      <c r="P266" s="16"/>
    </row>
    <row r="267" spans="2:16" ht="72.599999999999994" customHeight="1" x14ac:dyDescent="0.25">
      <c r="B267" s="10" t="s">
        <v>328</v>
      </c>
      <c r="C267" s="10" t="s">
        <v>551</v>
      </c>
      <c r="D267" s="11" t="s">
        <v>330</v>
      </c>
      <c r="E267" s="22" t="s">
        <v>552</v>
      </c>
      <c r="F267" s="13" t="s">
        <v>332</v>
      </c>
      <c r="G267" s="4"/>
      <c r="H267" s="4"/>
      <c r="I267" s="5"/>
      <c r="J267" s="14" t="str">
        <f t="shared" si="8"/>
        <v/>
      </c>
      <c r="K267" s="15"/>
      <c r="L267" s="10" t="s">
        <v>25</v>
      </c>
      <c r="M267" s="10"/>
      <c r="N267" s="14" t="str">
        <f t="shared" si="9"/>
        <v/>
      </c>
      <c r="O267" s="10" t="s">
        <v>25</v>
      </c>
      <c r="P267" s="16"/>
    </row>
    <row r="268" spans="2:16" ht="57.95" customHeight="1" x14ac:dyDescent="0.25">
      <c r="B268" s="10" t="s">
        <v>328</v>
      </c>
      <c r="C268" s="10" t="s">
        <v>553</v>
      </c>
      <c r="D268" s="11" t="s">
        <v>330</v>
      </c>
      <c r="E268" s="22" t="s">
        <v>554</v>
      </c>
      <c r="F268" s="13" t="s">
        <v>332</v>
      </c>
      <c r="G268" s="4"/>
      <c r="H268" s="4"/>
      <c r="I268" s="5"/>
      <c r="J268" s="14" t="str">
        <f t="shared" si="8"/>
        <v/>
      </c>
      <c r="K268" s="15"/>
      <c r="L268" s="10" t="s">
        <v>25</v>
      </c>
      <c r="M268" s="10"/>
      <c r="N268" s="14" t="str">
        <f t="shared" si="9"/>
        <v/>
      </c>
      <c r="O268" s="10" t="s">
        <v>25</v>
      </c>
      <c r="P268" s="16"/>
    </row>
    <row r="269" spans="2:16" ht="57.95" customHeight="1" x14ac:dyDescent="0.25">
      <c r="B269" s="10" t="s">
        <v>328</v>
      </c>
      <c r="C269" s="10" t="s">
        <v>555</v>
      </c>
      <c r="D269" s="11" t="s">
        <v>330</v>
      </c>
      <c r="E269" s="22" t="s">
        <v>556</v>
      </c>
      <c r="F269" s="13" t="s">
        <v>332</v>
      </c>
      <c r="G269" s="4"/>
      <c r="H269" s="4"/>
      <c r="I269" s="5"/>
      <c r="J269" s="14" t="str">
        <f t="shared" si="8"/>
        <v/>
      </c>
      <c r="K269" s="15"/>
      <c r="L269" s="10" t="s">
        <v>25</v>
      </c>
      <c r="M269" s="10"/>
      <c r="N269" s="14" t="str">
        <f t="shared" si="9"/>
        <v/>
      </c>
      <c r="O269" s="10" t="s">
        <v>25</v>
      </c>
      <c r="P269" s="16"/>
    </row>
    <row r="270" spans="2:16" ht="57.95" customHeight="1" x14ac:dyDescent="0.25">
      <c r="B270" s="10" t="s">
        <v>328</v>
      </c>
      <c r="C270" s="10" t="s">
        <v>557</v>
      </c>
      <c r="D270" s="11" t="s">
        <v>330</v>
      </c>
      <c r="E270" s="22" t="s">
        <v>558</v>
      </c>
      <c r="F270" s="13" t="s">
        <v>332</v>
      </c>
      <c r="G270" s="4"/>
      <c r="H270" s="4"/>
      <c r="I270" s="5"/>
      <c r="J270" s="14" t="str">
        <f t="shared" si="8"/>
        <v/>
      </c>
      <c r="K270" s="15"/>
      <c r="L270" s="10" t="s">
        <v>25</v>
      </c>
      <c r="M270" s="10"/>
      <c r="N270" s="14" t="str">
        <f t="shared" si="9"/>
        <v/>
      </c>
      <c r="O270" s="10" t="s">
        <v>25</v>
      </c>
      <c r="P270" s="16"/>
    </row>
    <row r="271" spans="2:16" ht="57.95" customHeight="1" x14ac:dyDescent="0.25">
      <c r="B271" s="10" t="s">
        <v>328</v>
      </c>
      <c r="C271" s="10" t="s">
        <v>559</v>
      </c>
      <c r="D271" s="11" t="s">
        <v>330</v>
      </c>
      <c r="E271" s="22" t="s">
        <v>560</v>
      </c>
      <c r="F271" s="13" t="s">
        <v>332</v>
      </c>
      <c r="G271" s="4"/>
      <c r="H271" s="4"/>
      <c r="I271" s="5"/>
      <c r="J271" s="14" t="str">
        <f t="shared" si="8"/>
        <v/>
      </c>
      <c r="K271" s="15"/>
      <c r="L271" s="10" t="s">
        <v>25</v>
      </c>
      <c r="M271" s="10"/>
      <c r="N271" s="14" t="str">
        <f t="shared" si="9"/>
        <v/>
      </c>
      <c r="O271" s="10" t="s">
        <v>25</v>
      </c>
      <c r="P271" s="16"/>
    </row>
    <row r="272" spans="2:16" ht="57.95" customHeight="1" x14ac:dyDescent="0.25">
      <c r="B272" s="10" t="s">
        <v>328</v>
      </c>
      <c r="C272" s="10" t="s">
        <v>561</v>
      </c>
      <c r="D272" s="11" t="s">
        <v>330</v>
      </c>
      <c r="E272" s="22" t="s">
        <v>562</v>
      </c>
      <c r="F272" s="13" t="s">
        <v>332</v>
      </c>
      <c r="G272" s="4"/>
      <c r="H272" s="4"/>
      <c r="I272" s="5"/>
      <c r="J272" s="14" t="str">
        <f t="shared" si="8"/>
        <v/>
      </c>
      <c r="K272" s="15"/>
      <c r="L272" s="10" t="s">
        <v>25</v>
      </c>
      <c r="M272" s="10"/>
      <c r="N272" s="14" t="str">
        <f t="shared" si="9"/>
        <v/>
      </c>
      <c r="O272" s="10" t="s">
        <v>25</v>
      </c>
      <c r="P272" s="16"/>
    </row>
    <row r="273" spans="2:16" ht="57.95" customHeight="1" x14ac:dyDescent="0.25">
      <c r="B273" s="10" t="s">
        <v>328</v>
      </c>
      <c r="C273" s="10" t="s">
        <v>563</v>
      </c>
      <c r="D273" s="11" t="s">
        <v>330</v>
      </c>
      <c r="E273" s="22" t="s">
        <v>564</v>
      </c>
      <c r="F273" s="13" t="s">
        <v>332</v>
      </c>
      <c r="G273" s="4"/>
      <c r="H273" s="4"/>
      <c r="I273" s="5"/>
      <c r="J273" s="14" t="str">
        <f t="shared" si="8"/>
        <v/>
      </c>
      <c r="K273" s="15"/>
      <c r="L273" s="10" t="s">
        <v>25</v>
      </c>
      <c r="M273" s="10"/>
      <c r="N273" s="14" t="str">
        <f t="shared" si="9"/>
        <v/>
      </c>
      <c r="O273" s="10" t="s">
        <v>25</v>
      </c>
      <c r="P273" s="16"/>
    </row>
    <row r="274" spans="2:16" ht="57.95" customHeight="1" x14ac:dyDescent="0.25">
      <c r="B274" s="10" t="s">
        <v>328</v>
      </c>
      <c r="C274" s="10" t="s">
        <v>565</v>
      </c>
      <c r="D274" s="11" t="s">
        <v>330</v>
      </c>
      <c r="E274" s="22" t="s">
        <v>566</v>
      </c>
      <c r="F274" s="13" t="s">
        <v>332</v>
      </c>
      <c r="G274" s="4"/>
      <c r="H274" s="4"/>
      <c r="I274" s="5"/>
      <c r="J274" s="14" t="str">
        <f t="shared" si="8"/>
        <v/>
      </c>
      <c r="K274" s="15"/>
      <c r="L274" s="10" t="s">
        <v>25</v>
      </c>
      <c r="M274" s="10"/>
      <c r="N274" s="14" t="str">
        <f t="shared" si="9"/>
        <v/>
      </c>
      <c r="O274" s="10" t="s">
        <v>25</v>
      </c>
      <c r="P274" s="16"/>
    </row>
    <row r="275" spans="2:16" ht="57.95" customHeight="1" x14ac:dyDescent="0.25">
      <c r="B275" s="10" t="s">
        <v>328</v>
      </c>
      <c r="C275" s="10" t="s">
        <v>567</v>
      </c>
      <c r="D275" s="11" t="s">
        <v>330</v>
      </c>
      <c r="E275" s="22" t="s">
        <v>568</v>
      </c>
      <c r="F275" s="13" t="s">
        <v>332</v>
      </c>
      <c r="G275" s="4"/>
      <c r="H275" s="4"/>
      <c r="I275" s="5"/>
      <c r="J275" s="14" t="str">
        <f t="shared" si="8"/>
        <v/>
      </c>
      <c r="K275" s="15"/>
      <c r="L275" s="10" t="s">
        <v>25</v>
      </c>
      <c r="M275" s="10"/>
      <c r="N275" s="14" t="str">
        <f t="shared" si="9"/>
        <v/>
      </c>
      <c r="O275" s="10" t="s">
        <v>25</v>
      </c>
      <c r="P275" s="16"/>
    </row>
    <row r="276" spans="2:16" ht="57.95" customHeight="1" x14ac:dyDescent="0.25">
      <c r="B276" s="10" t="s">
        <v>328</v>
      </c>
      <c r="C276" s="10" t="s">
        <v>569</v>
      </c>
      <c r="D276" s="11" t="s">
        <v>330</v>
      </c>
      <c r="E276" s="22" t="s">
        <v>570</v>
      </c>
      <c r="F276" s="13" t="s">
        <v>332</v>
      </c>
      <c r="G276" s="4"/>
      <c r="H276" s="4"/>
      <c r="I276" s="5"/>
      <c r="J276" s="14" t="str">
        <f t="shared" si="8"/>
        <v/>
      </c>
      <c r="K276" s="15"/>
      <c r="L276" s="10" t="s">
        <v>25</v>
      </c>
      <c r="M276" s="10"/>
      <c r="N276" s="14" t="str">
        <f t="shared" si="9"/>
        <v/>
      </c>
      <c r="O276" s="10" t="s">
        <v>25</v>
      </c>
      <c r="P276" s="16"/>
    </row>
    <row r="277" spans="2:16" ht="57.95" customHeight="1" x14ac:dyDescent="0.25">
      <c r="B277" s="10" t="s">
        <v>328</v>
      </c>
      <c r="C277" s="10" t="s">
        <v>571</v>
      </c>
      <c r="D277" s="11" t="s">
        <v>330</v>
      </c>
      <c r="E277" s="22" t="s">
        <v>572</v>
      </c>
      <c r="F277" s="13" t="s">
        <v>332</v>
      </c>
      <c r="G277" s="4"/>
      <c r="H277" s="4"/>
      <c r="I277" s="5"/>
      <c r="J277" s="14" t="str">
        <f t="shared" si="8"/>
        <v/>
      </c>
      <c r="K277" s="15"/>
      <c r="L277" s="10" t="s">
        <v>25</v>
      </c>
      <c r="M277" s="10"/>
      <c r="N277" s="14" t="str">
        <f t="shared" si="9"/>
        <v/>
      </c>
      <c r="O277" s="10" t="s">
        <v>25</v>
      </c>
      <c r="P277" s="16"/>
    </row>
    <row r="278" spans="2:16" ht="43.5" customHeight="1" x14ac:dyDescent="0.25">
      <c r="B278" s="10" t="s">
        <v>328</v>
      </c>
      <c r="C278" s="10" t="s">
        <v>573</v>
      </c>
      <c r="D278" s="11" t="s">
        <v>330</v>
      </c>
      <c r="E278" s="22" t="s">
        <v>574</v>
      </c>
      <c r="F278" s="13" t="s">
        <v>332</v>
      </c>
      <c r="G278" s="4"/>
      <c r="H278" s="4"/>
      <c r="I278" s="5"/>
      <c r="J278" s="14" t="str">
        <f t="shared" si="8"/>
        <v/>
      </c>
      <c r="K278" s="15"/>
      <c r="L278" s="10" t="s">
        <v>25</v>
      </c>
      <c r="M278" s="10"/>
      <c r="N278" s="14" t="str">
        <f t="shared" si="9"/>
        <v/>
      </c>
      <c r="O278" s="10" t="s">
        <v>25</v>
      </c>
      <c r="P278" s="16"/>
    </row>
    <row r="279" spans="2:16" ht="43.5" customHeight="1" x14ac:dyDescent="0.25">
      <c r="B279" s="10" t="s">
        <v>328</v>
      </c>
      <c r="C279" s="10" t="s">
        <v>575</v>
      </c>
      <c r="D279" s="11" t="s">
        <v>330</v>
      </c>
      <c r="E279" s="22" t="s">
        <v>576</v>
      </c>
      <c r="F279" s="13" t="s">
        <v>332</v>
      </c>
      <c r="G279" s="4"/>
      <c r="H279" s="4"/>
      <c r="I279" s="5"/>
      <c r="J279" s="14" t="str">
        <f t="shared" si="8"/>
        <v/>
      </c>
      <c r="K279" s="15"/>
      <c r="L279" s="10" t="s">
        <v>25</v>
      </c>
      <c r="M279" s="10"/>
      <c r="N279" s="14" t="str">
        <f t="shared" si="9"/>
        <v/>
      </c>
      <c r="O279" s="10" t="s">
        <v>25</v>
      </c>
      <c r="P279" s="16"/>
    </row>
    <row r="280" spans="2:16" ht="57.95" customHeight="1" x14ac:dyDescent="0.25">
      <c r="B280" s="10" t="s">
        <v>328</v>
      </c>
      <c r="C280" s="10" t="s">
        <v>577</v>
      </c>
      <c r="D280" s="11" t="s">
        <v>330</v>
      </c>
      <c r="E280" s="22" t="s">
        <v>578</v>
      </c>
      <c r="F280" s="13" t="s">
        <v>332</v>
      </c>
      <c r="G280" s="4"/>
      <c r="H280" s="4"/>
      <c r="I280" s="5"/>
      <c r="J280" s="14" t="str">
        <f t="shared" si="8"/>
        <v/>
      </c>
      <c r="K280" s="15"/>
      <c r="L280" s="10" t="s">
        <v>25</v>
      </c>
      <c r="M280" s="10"/>
      <c r="N280" s="14" t="str">
        <f t="shared" si="9"/>
        <v/>
      </c>
      <c r="O280" s="10" t="s">
        <v>25</v>
      </c>
      <c r="P280" s="16"/>
    </row>
    <row r="281" spans="2:16" ht="57.95" customHeight="1" x14ac:dyDescent="0.25">
      <c r="B281" s="10" t="s">
        <v>328</v>
      </c>
      <c r="C281" s="10" t="s">
        <v>579</v>
      </c>
      <c r="D281" s="11" t="s">
        <v>330</v>
      </c>
      <c r="E281" s="22" t="s">
        <v>580</v>
      </c>
      <c r="F281" s="13" t="s">
        <v>332</v>
      </c>
      <c r="G281" s="4"/>
      <c r="H281" s="4"/>
      <c r="I281" s="5"/>
      <c r="J281" s="14" t="str">
        <f t="shared" si="8"/>
        <v/>
      </c>
      <c r="K281" s="15"/>
      <c r="L281" s="10" t="s">
        <v>25</v>
      </c>
      <c r="M281" s="10"/>
      <c r="N281" s="14" t="str">
        <f t="shared" si="9"/>
        <v/>
      </c>
      <c r="O281" s="10" t="s">
        <v>25</v>
      </c>
      <c r="P281" s="16"/>
    </row>
    <row r="282" spans="2:16" ht="43.5" customHeight="1" x14ac:dyDescent="0.25">
      <c r="B282" s="10" t="s">
        <v>328</v>
      </c>
      <c r="C282" s="10" t="s">
        <v>581</v>
      </c>
      <c r="D282" s="11" t="s">
        <v>330</v>
      </c>
      <c r="E282" s="22" t="s">
        <v>582</v>
      </c>
      <c r="F282" s="13" t="s">
        <v>332</v>
      </c>
      <c r="G282" s="4"/>
      <c r="H282" s="4"/>
      <c r="I282" s="5"/>
      <c r="J282" s="14" t="str">
        <f t="shared" si="8"/>
        <v/>
      </c>
      <c r="K282" s="15"/>
      <c r="L282" s="10" t="s">
        <v>25</v>
      </c>
      <c r="M282" s="10"/>
      <c r="N282" s="14" t="str">
        <f t="shared" si="9"/>
        <v/>
      </c>
      <c r="O282" s="10" t="s">
        <v>25</v>
      </c>
      <c r="P282" s="16"/>
    </row>
    <row r="283" spans="2:16" ht="43.5" customHeight="1" x14ac:dyDescent="0.25">
      <c r="B283" s="10" t="s">
        <v>328</v>
      </c>
      <c r="C283" s="10" t="s">
        <v>583</v>
      </c>
      <c r="D283" s="11" t="s">
        <v>330</v>
      </c>
      <c r="E283" s="22" t="s">
        <v>584</v>
      </c>
      <c r="F283" s="13" t="s">
        <v>332</v>
      </c>
      <c r="G283" s="4"/>
      <c r="H283" s="4"/>
      <c r="I283" s="5"/>
      <c r="J283" s="14" t="str">
        <f t="shared" si="8"/>
        <v/>
      </c>
      <c r="K283" s="15"/>
      <c r="L283" s="10" t="s">
        <v>25</v>
      </c>
      <c r="M283" s="10"/>
      <c r="N283" s="14" t="str">
        <f t="shared" si="9"/>
        <v/>
      </c>
      <c r="O283" s="10" t="s">
        <v>25</v>
      </c>
      <c r="P283" s="16"/>
    </row>
    <row r="284" spans="2:16" ht="57.95" customHeight="1" x14ac:dyDescent="0.25">
      <c r="B284" s="10" t="s">
        <v>328</v>
      </c>
      <c r="C284" s="10" t="s">
        <v>585</v>
      </c>
      <c r="D284" s="11" t="s">
        <v>330</v>
      </c>
      <c r="E284" s="22" t="s">
        <v>586</v>
      </c>
      <c r="F284" s="13" t="s">
        <v>332</v>
      </c>
      <c r="G284" s="4"/>
      <c r="H284" s="4"/>
      <c r="I284" s="5"/>
      <c r="J284" s="14" t="str">
        <f t="shared" si="8"/>
        <v/>
      </c>
      <c r="K284" s="15"/>
      <c r="L284" s="10" t="s">
        <v>25</v>
      </c>
      <c r="M284" s="10"/>
      <c r="N284" s="14" t="str">
        <f t="shared" si="9"/>
        <v/>
      </c>
      <c r="O284" s="10" t="s">
        <v>25</v>
      </c>
      <c r="P284" s="16"/>
    </row>
    <row r="285" spans="2:16" ht="57.95" customHeight="1" x14ac:dyDescent="0.25">
      <c r="B285" s="10" t="s">
        <v>328</v>
      </c>
      <c r="C285" s="10" t="s">
        <v>587</v>
      </c>
      <c r="D285" s="11" t="s">
        <v>330</v>
      </c>
      <c r="E285" s="22" t="s">
        <v>588</v>
      </c>
      <c r="F285" s="13" t="s">
        <v>332</v>
      </c>
      <c r="G285" s="4"/>
      <c r="H285" s="4"/>
      <c r="I285" s="5"/>
      <c r="J285" s="14" t="str">
        <f t="shared" si="8"/>
        <v/>
      </c>
      <c r="K285" s="15"/>
      <c r="L285" s="10" t="s">
        <v>25</v>
      </c>
      <c r="M285" s="10"/>
      <c r="N285" s="14" t="str">
        <f t="shared" si="9"/>
        <v/>
      </c>
      <c r="O285" s="10" t="s">
        <v>25</v>
      </c>
      <c r="P285" s="16"/>
    </row>
    <row r="286" spans="2:16" ht="43.5" customHeight="1" x14ac:dyDescent="0.25">
      <c r="B286" s="10" t="s">
        <v>328</v>
      </c>
      <c r="C286" s="10" t="s">
        <v>589</v>
      </c>
      <c r="D286" s="11" t="s">
        <v>330</v>
      </c>
      <c r="E286" s="22" t="s">
        <v>590</v>
      </c>
      <c r="F286" s="13" t="s">
        <v>332</v>
      </c>
      <c r="G286" s="4"/>
      <c r="H286" s="4"/>
      <c r="I286" s="5"/>
      <c r="J286" s="14" t="str">
        <f t="shared" si="8"/>
        <v/>
      </c>
      <c r="K286" s="15"/>
      <c r="L286" s="10" t="s">
        <v>25</v>
      </c>
      <c r="M286" s="10"/>
      <c r="N286" s="14" t="str">
        <f t="shared" si="9"/>
        <v/>
      </c>
      <c r="O286" s="10" t="s">
        <v>25</v>
      </c>
      <c r="P286" s="16"/>
    </row>
    <row r="287" spans="2:16" ht="43.5" customHeight="1" x14ac:dyDescent="0.25">
      <c r="B287" s="10" t="s">
        <v>328</v>
      </c>
      <c r="C287" s="10" t="s">
        <v>591</v>
      </c>
      <c r="D287" s="11" t="s">
        <v>330</v>
      </c>
      <c r="E287" s="22" t="s">
        <v>592</v>
      </c>
      <c r="F287" s="13" t="s">
        <v>332</v>
      </c>
      <c r="G287" s="4"/>
      <c r="H287" s="4"/>
      <c r="I287" s="5"/>
      <c r="J287" s="14" t="str">
        <f t="shared" si="8"/>
        <v/>
      </c>
      <c r="K287" s="15"/>
      <c r="L287" s="10" t="s">
        <v>25</v>
      </c>
      <c r="M287" s="10"/>
      <c r="N287" s="14" t="str">
        <f t="shared" si="9"/>
        <v/>
      </c>
      <c r="O287" s="10" t="s">
        <v>25</v>
      </c>
      <c r="P287" s="16"/>
    </row>
    <row r="288" spans="2:16" ht="43.5" customHeight="1" x14ac:dyDescent="0.25">
      <c r="B288" s="10" t="s">
        <v>328</v>
      </c>
      <c r="C288" s="10" t="s">
        <v>593</v>
      </c>
      <c r="D288" s="11" t="s">
        <v>330</v>
      </c>
      <c r="E288" s="22" t="s">
        <v>594</v>
      </c>
      <c r="F288" s="13" t="s">
        <v>332</v>
      </c>
      <c r="G288" s="4"/>
      <c r="H288" s="4"/>
      <c r="I288" s="5"/>
      <c r="J288" s="14" t="str">
        <f t="shared" si="8"/>
        <v/>
      </c>
      <c r="K288" s="15"/>
      <c r="L288" s="10" t="s">
        <v>25</v>
      </c>
      <c r="M288" s="10"/>
      <c r="N288" s="14" t="str">
        <f t="shared" si="9"/>
        <v/>
      </c>
      <c r="O288" s="10" t="s">
        <v>25</v>
      </c>
      <c r="P288" s="16"/>
    </row>
    <row r="289" spans="2:16" ht="43.5" customHeight="1" x14ac:dyDescent="0.25">
      <c r="B289" s="10" t="s">
        <v>328</v>
      </c>
      <c r="C289" s="10" t="s">
        <v>595</v>
      </c>
      <c r="D289" s="11" t="s">
        <v>330</v>
      </c>
      <c r="E289" s="22" t="s">
        <v>596</v>
      </c>
      <c r="F289" s="13" t="s">
        <v>332</v>
      </c>
      <c r="G289" s="4"/>
      <c r="H289" s="4"/>
      <c r="I289" s="5"/>
      <c r="J289" s="14" t="str">
        <f t="shared" si="8"/>
        <v/>
      </c>
      <c r="K289" s="15"/>
      <c r="L289" s="10" t="s">
        <v>25</v>
      </c>
      <c r="M289" s="10"/>
      <c r="N289" s="14" t="str">
        <f t="shared" si="9"/>
        <v/>
      </c>
      <c r="O289" s="10" t="s">
        <v>25</v>
      </c>
      <c r="P289" s="16"/>
    </row>
    <row r="290" spans="2:16" ht="57.95" customHeight="1" x14ac:dyDescent="0.25">
      <c r="B290" s="10" t="s">
        <v>328</v>
      </c>
      <c r="C290" s="10" t="s">
        <v>597</v>
      </c>
      <c r="D290" s="11" t="s">
        <v>330</v>
      </c>
      <c r="E290" s="22" t="s">
        <v>598</v>
      </c>
      <c r="F290" s="13" t="s">
        <v>332</v>
      </c>
      <c r="G290" s="4"/>
      <c r="H290" s="4"/>
      <c r="I290" s="5"/>
      <c r="J290" s="14" t="str">
        <f t="shared" si="8"/>
        <v/>
      </c>
      <c r="K290" s="15"/>
      <c r="L290" s="10" t="s">
        <v>25</v>
      </c>
      <c r="M290" s="10"/>
      <c r="N290" s="14" t="str">
        <f t="shared" si="9"/>
        <v/>
      </c>
      <c r="O290" s="10" t="s">
        <v>25</v>
      </c>
      <c r="P290" s="16"/>
    </row>
    <row r="291" spans="2:16" ht="57.95" customHeight="1" x14ac:dyDescent="0.25">
      <c r="B291" s="10" t="s">
        <v>328</v>
      </c>
      <c r="C291" s="10" t="s">
        <v>599</v>
      </c>
      <c r="D291" s="11" t="s">
        <v>330</v>
      </c>
      <c r="E291" s="22" t="s">
        <v>600</v>
      </c>
      <c r="F291" s="13" t="s">
        <v>332</v>
      </c>
      <c r="G291" s="4"/>
      <c r="H291" s="4"/>
      <c r="I291" s="5"/>
      <c r="J291" s="14" t="str">
        <f t="shared" si="8"/>
        <v/>
      </c>
      <c r="K291" s="15"/>
      <c r="L291" s="10" t="s">
        <v>25</v>
      </c>
      <c r="M291" s="10"/>
      <c r="N291" s="14" t="str">
        <f t="shared" si="9"/>
        <v/>
      </c>
      <c r="O291" s="10" t="s">
        <v>25</v>
      </c>
      <c r="P291" s="16"/>
    </row>
    <row r="292" spans="2:16" ht="43.5" customHeight="1" x14ac:dyDescent="0.25">
      <c r="B292" s="10" t="s">
        <v>328</v>
      </c>
      <c r="C292" s="10" t="s">
        <v>601</v>
      </c>
      <c r="D292" s="11" t="s">
        <v>330</v>
      </c>
      <c r="E292" s="22" t="s">
        <v>602</v>
      </c>
      <c r="F292" s="13" t="s">
        <v>332</v>
      </c>
      <c r="G292" s="4"/>
      <c r="H292" s="4"/>
      <c r="I292" s="5"/>
      <c r="J292" s="14" t="str">
        <f t="shared" si="8"/>
        <v/>
      </c>
      <c r="K292" s="15"/>
      <c r="L292" s="10" t="s">
        <v>25</v>
      </c>
      <c r="M292" s="10"/>
      <c r="N292" s="14" t="str">
        <f t="shared" si="9"/>
        <v/>
      </c>
      <c r="O292" s="10" t="s">
        <v>25</v>
      </c>
      <c r="P292" s="16"/>
    </row>
    <row r="293" spans="2:16" ht="43.5" customHeight="1" x14ac:dyDescent="0.25">
      <c r="B293" s="10" t="s">
        <v>328</v>
      </c>
      <c r="C293" s="10" t="s">
        <v>603</v>
      </c>
      <c r="D293" s="11" t="s">
        <v>330</v>
      </c>
      <c r="E293" s="22" t="s">
        <v>604</v>
      </c>
      <c r="F293" s="13" t="s">
        <v>332</v>
      </c>
      <c r="G293" s="4"/>
      <c r="H293" s="4"/>
      <c r="I293" s="5"/>
      <c r="J293" s="14" t="str">
        <f t="shared" si="8"/>
        <v/>
      </c>
      <c r="K293" s="15"/>
      <c r="L293" s="10" t="s">
        <v>25</v>
      </c>
      <c r="M293" s="10"/>
      <c r="N293" s="14" t="str">
        <f t="shared" si="9"/>
        <v/>
      </c>
      <c r="O293" s="10" t="s">
        <v>25</v>
      </c>
      <c r="P293" s="16"/>
    </row>
    <row r="294" spans="2:16" ht="57.95" customHeight="1" x14ac:dyDescent="0.25">
      <c r="B294" s="10" t="s">
        <v>328</v>
      </c>
      <c r="C294" s="10" t="s">
        <v>605</v>
      </c>
      <c r="D294" s="11" t="s">
        <v>330</v>
      </c>
      <c r="E294" s="22" t="s">
        <v>564</v>
      </c>
      <c r="F294" s="13" t="s">
        <v>332</v>
      </c>
      <c r="G294" s="4"/>
      <c r="H294" s="4"/>
      <c r="I294" s="5"/>
      <c r="J294" s="14" t="str">
        <f t="shared" si="8"/>
        <v/>
      </c>
      <c r="K294" s="15"/>
      <c r="L294" s="10" t="s">
        <v>25</v>
      </c>
      <c r="M294" s="10"/>
      <c r="N294" s="14" t="str">
        <f t="shared" si="9"/>
        <v/>
      </c>
      <c r="O294" s="10" t="s">
        <v>25</v>
      </c>
      <c r="P294" s="16"/>
    </row>
    <row r="295" spans="2:16" ht="57.95" customHeight="1" x14ac:dyDescent="0.25">
      <c r="B295" s="10" t="s">
        <v>328</v>
      </c>
      <c r="C295" s="10" t="s">
        <v>606</v>
      </c>
      <c r="D295" s="11" t="s">
        <v>330</v>
      </c>
      <c r="E295" s="22" t="s">
        <v>566</v>
      </c>
      <c r="F295" s="13" t="s">
        <v>332</v>
      </c>
      <c r="G295" s="4"/>
      <c r="H295" s="4"/>
      <c r="I295" s="5"/>
      <c r="J295" s="14" t="str">
        <f t="shared" si="8"/>
        <v/>
      </c>
      <c r="K295" s="15"/>
      <c r="L295" s="10" t="s">
        <v>25</v>
      </c>
      <c r="M295" s="10"/>
      <c r="N295" s="14" t="str">
        <f t="shared" si="9"/>
        <v/>
      </c>
      <c r="O295" s="10" t="s">
        <v>25</v>
      </c>
      <c r="P295" s="16"/>
    </row>
    <row r="296" spans="2:16" ht="57.95" customHeight="1" x14ac:dyDescent="0.25">
      <c r="B296" s="10" t="s">
        <v>328</v>
      </c>
      <c r="C296" s="10" t="s">
        <v>607</v>
      </c>
      <c r="D296" s="11" t="s">
        <v>330</v>
      </c>
      <c r="E296" s="22" t="s">
        <v>568</v>
      </c>
      <c r="F296" s="13" t="s">
        <v>332</v>
      </c>
      <c r="G296" s="4"/>
      <c r="H296" s="4"/>
      <c r="I296" s="5"/>
      <c r="J296" s="14" t="str">
        <f t="shared" si="8"/>
        <v/>
      </c>
      <c r="K296" s="15"/>
      <c r="L296" s="10" t="s">
        <v>25</v>
      </c>
      <c r="M296" s="10"/>
      <c r="N296" s="14" t="str">
        <f t="shared" si="9"/>
        <v/>
      </c>
      <c r="O296" s="10" t="s">
        <v>25</v>
      </c>
      <c r="P296" s="16"/>
    </row>
    <row r="297" spans="2:16" ht="57.95" customHeight="1" x14ac:dyDescent="0.25">
      <c r="B297" s="10" t="s">
        <v>328</v>
      </c>
      <c r="C297" s="10" t="s">
        <v>608</v>
      </c>
      <c r="D297" s="11" t="s">
        <v>330</v>
      </c>
      <c r="E297" s="22" t="s">
        <v>570</v>
      </c>
      <c r="F297" s="13" t="s">
        <v>332</v>
      </c>
      <c r="G297" s="4"/>
      <c r="H297" s="4"/>
      <c r="I297" s="5"/>
      <c r="J297" s="14" t="str">
        <f t="shared" si="8"/>
        <v/>
      </c>
      <c r="K297" s="15"/>
      <c r="L297" s="10" t="s">
        <v>25</v>
      </c>
      <c r="M297" s="10"/>
      <c r="N297" s="14" t="str">
        <f t="shared" si="9"/>
        <v/>
      </c>
      <c r="O297" s="10" t="s">
        <v>25</v>
      </c>
      <c r="P297" s="16"/>
    </row>
    <row r="298" spans="2:16" ht="57.95" customHeight="1" x14ac:dyDescent="0.25">
      <c r="B298" s="10" t="s">
        <v>328</v>
      </c>
      <c r="C298" s="10" t="s">
        <v>609</v>
      </c>
      <c r="D298" s="11" t="s">
        <v>330</v>
      </c>
      <c r="E298" s="22" t="s">
        <v>572</v>
      </c>
      <c r="F298" s="13" t="s">
        <v>332</v>
      </c>
      <c r="G298" s="4"/>
      <c r="H298" s="4"/>
      <c r="I298" s="5"/>
      <c r="J298" s="14" t="str">
        <f t="shared" si="8"/>
        <v/>
      </c>
      <c r="K298" s="15"/>
      <c r="L298" s="10" t="s">
        <v>25</v>
      </c>
      <c r="M298" s="10"/>
      <c r="N298" s="14" t="str">
        <f t="shared" si="9"/>
        <v/>
      </c>
      <c r="O298" s="10" t="s">
        <v>25</v>
      </c>
      <c r="P298" s="16"/>
    </row>
    <row r="299" spans="2:16" ht="43.5" customHeight="1" x14ac:dyDescent="0.25">
      <c r="B299" s="10" t="s">
        <v>328</v>
      </c>
      <c r="C299" s="10" t="s">
        <v>610</v>
      </c>
      <c r="D299" s="11" t="s">
        <v>330</v>
      </c>
      <c r="E299" s="22" t="s">
        <v>574</v>
      </c>
      <c r="F299" s="13" t="s">
        <v>332</v>
      </c>
      <c r="G299" s="4"/>
      <c r="H299" s="4"/>
      <c r="I299" s="5"/>
      <c r="J299" s="14" t="str">
        <f t="shared" si="8"/>
        <v/>
      </c>
      <c r="K299" s="15"/>
      <c r="L299" s="10" t="s">
        <v>25</v>
      </c>
      <c r="M299" s="10"/>
      <c r="N299" s="14" t="str">
        <f t="shared" si="9"/>
        <v/>
      </c>
      <c r="O299" s="10" t="s">
        <v>25</v>
      </c>
      <c r="P299" s="16"/>
    </row>
    <row r="300" spans="2:16" ht="43.5" customHeight="1" x14ac:dyDescent="0.25">
      <c r="B300" s="10" t="s">
        <v>328</v>
      </c>
      <c r="C300" s="10" t="s">
        <v>611</v>
      </c>
      <c r="D300" s="11" t="s">
        <v>330</v>
      </c>
      <c r="E300" s="22" t="s">
        <v>576</v>
      </c>
      <c r="F300" s="13" t="s">
        <v>332</v>
      </c>
      <c r="G300" s="4"/>
      <c r="H300" s="4"/>
      <c r="I300" s="5"/>
      <c r="J300" s="14" t="str">
        <f t="shared" si="8"/>
        <v/>
      </c>
      <c r="K300" s="15"/>
      <c r="L300" s="10" t="s">
        <v>25</v>
      </c>
      <c r="M300" s="10"/>
      <c r="N300" s="14" t="str">
        <f t="shared" si="9"/>
        <v/>
      </c>
      <c r="O300" s="10" t="s">
        <v>25</v>
      </c>
      <c r="P300" s="16"/>
    </row>
    <row r="301" spans="2:16" ht="57.95" customHeight="1" x14ac:dyDescent="0.25">
      <c r="B301" s="10" t="s">
        <v>328</v>
      </c>
      <c r="C301" s="10" t="s">
        <v>612</v>
      </c>
      <c r="D301" s="11" t="s">
        <v>330</v>
      </c>
      <c r="E301" s="22" t="s">
        <v>578</v>
      </c>
      <c r="F301" s="13" t="s">
        <v>332</v>
      </c>
      <c r="G301" s="4"/>
      <c r="H301" s="4"/>
      <c r="I301" s="5"/>
      <c r="J301" s="14" t="str">
        <f t="shared" si="8"/>
        <v/>
      </c>
      <c r="K301" s="15"/>
      <c r="L301" s="10" t="s">
        <v>25</v>
      </c>
      <c r="M301" s="10"/>
      <c r="N301" s="14" t="str">
        <f t="shared" si="9"/>
        <v/>
      </c>
      <c r="O301" s="10" t="s">
        <v>25</v>
      </c>
      <c r="P301" s="16"/>
    </row>
    <row r="302" spans="2:16" ht="57.95" customHeight="1" x14ac:dyDescent="0.25">
      <c r="B302" s="10" t="s">
        <v>328</v>
      </c>
      <c r="C302" s="10" t="s">
        <v>613</v>
      </c>
      <c r="D302" s="11" t="s">
        <v>330</v>
      </c>
      <c r="E302" s="22" t="s">
        <v>580</v>
      </c>
      <c r="F302" s="13" t="s">
        <v>332</v>
      </c>
      <c r="G302" s="4"/>
      <c r="H302" s="4"/>
      <c r="I302" s="5"/>
      <c r="J302" s="14" t="str">
        <f t="shared" si="8"/>
        <v/>
      </c>
      <c r="K302" s="15"/>
      <c r="L302" s="10" t="s">
        <v>25</v>
      </c>
      <c r="M302" s="10"/>
      <c r="N302" s="14" t="str">
        <f t="shared" si="9"/>
        <v/>
      </c>
      <c r="O302" s="10" t="s">
        <v>25</v>
      </c>
      <c r="P302" s="16"/>
    </row>
    <row r="303" spans="2:16" ht="43.5" customHeight="1" x14ac:dyDescent="0.25">
      <c r="B303" s="10" t="s">
        <v>328</v>
      </c>
      <c r="C303" s="10" t="s">
        <v>614</v>
      </c>
      <c r="D303" s="11" t="s">
        <v>330</v>
      </c>
      <c r="E303" s="22" t="s">
        <v>582</v>
      </c>
      <c r="F303" s="13" t="s">
        <v>332</v>
      </c>
      <c r="G303" s="4"/>
      <c r="H303" s="4"/>
      <c r="I303" s="5"/>
      <c r="J303" s="14" t="str">
        <f t="shared" si="8"/>
        <v/>
      </c>
      <c r="K303" s="15"/>
      <c r="L303" s="10" t="s">
        <v>25</v>
      </c>
      <c r="M303" s="10"/>
      <c r="N303" s="14" t="str">
        <f t="shared" si="9"/>
        <v/>
      </c>
      <c r="O303" s="10" t="s">
        <v>25</v>
      </c>
      <c r="P303" s="16"/>
    </row>
    <row r="304" spans="2:16" ht="43.5" customHeight="1" x14ac:dyDescent="0.25">
      <c r="B304" s="10" t="s">
        <v>328</v>
      </c>
      <c r="C304" s="10" t="s">
        <v>615</v>
      </c>
      <c r="D304" s="11" t="s">
        <v>330</v>
      </c>
      <c r="E304" s="22" t="s">
        <v>584</v>
      </c>
      <c r="F304" s="13" t="s">
        <v>332</v>
      </c>
      <c r="G304" s="4"/>
      <c r="H304" s="4"/>
      <c r="I304" s="5"/>
      <c r="J304" s="14" t="str">
        <f t="shared" si="8"/>
        <v/>
      </c>
      <c r="K304" s="15"/>
      <c r="L304" s="10" t="s">
        <v>25</v>
      </c>
      <c r="M304" s="10"/>
      <c r="N304" s="14" t="str">
        <f t="shared" si="9"/>
        <v/>
      </c>
      <c r="O304" s="10" t="s">
        <v>36</v>
      </c>
      <c r="P304" s="16"/>
    </row>
    <row r="305" spans="2:16" ht="57.95" customHeight="1" x14ac:dyDescent="0.25">
      <c r="B305" s="10" t="s">
        <v>328</v>
      </c>
      <c r="C305" s="10" t="s">
        <v>616</v>
      </c>
      <c r="D305" s="11" t="s">
        <v>330</v>
      </c>
      <c r="E305" s="22" t="s">
        <v>586</v>
      </c>
      <c r="F305" s="13" t="s">
        <v>332</v>
      </c>
      <c r="G305" s="4"/>
      <c r="H305" s="4"/>
      <c r="I305" s="5"/>
      <c r="J305" s="14" t="str">
        <f t="shared" si="8"/>
        <v/>
      </c>
      <c r="K305" s="15"/>
      <c r="L305" s="10" t="s">
        <v>25</v>
      </c>
      <c r="M305" s="10"/>
      <c r="N305" s="14" t="str">
        <f t="shared" si="9"/>
        <v/>
      </c>
      <c r="O305" s="10" t="s">
        <v>36</v>
      </c>
      <c r="P305" s="16"/>
    </row>
    <row r="306" spans="2:16" ht="57.95" customHeight="1" x14ac:dyDescent="0.25">
      <c r="B306" s="10" t="s">
        <v>328</v>
      </c>
      <c r="C306" s="10" t="s">
        <v>617</v>
      </c>
      <c r="D306" s="11" t="s">
        <v>330</v>
      </c>
      <c r="E306" s="22" t="s">
        <v>588</v>
      </c>
      <c r="F306" s="13" t="s">
        <v>332</v>
      </c>
      <c r="G306" s="4"/>
      <c r="H306" s="4"/>
      <c r="I306" s="5"/>
      <c r="J306" s="14" t="str">
        <f t="shared" si="8"/>
        <v/>
      </c>
      <c r="K306" s="15"/>
      <c r="L306" s="10" t="s">
        <v>25</v>
      </c>
      <c r="M306" s="10"/>
      <c r="N306" s="14" t="str">
        <f t="shared" si="9"/>
        <v/>
      </c>
      <c r="O306" s="10" t="s">
        <v>36</v>
      </c>
      <c r="P306" s="16"/>
    </row>
    <row r="307" spans="2:16" ht="43.5" customHeight="1" x14ac:dyDescent="0.25">
      <c r="B307" s="10" t="s">
        <v>328</v>
      </c>
      <c r="C307" s="10" t="s">
        <v>618</v>
      </c>
      <c r="D307" s="11" t="s">
        <v>330</v>
      </c>
      <c r="E307" s="22" t="s">
        <v>619</v>
      </c>
      <c r="F307" s="13" t="s">
        <v>332</v>
      </c>
      <c r="G307" s="4"/>
      <c r="H307" s="4"/>
      <c r="I307" s="5"/>
      <c r="J307" s="14" t="str">
        <f t="shared" si="8"/>
        <v/>
      </c>
      <c r="K307" s="15"/>
      <c r="L307" s="10" t="s">
        <v>25</v>
      </c>
      <c r="M307" s="10"/>
      <c r="N307" s="14" t="str">
        <f t="shared" si="9"/>
        <v/>
      </c>
      <c r="O307" s="10" t="s">
        <v>36</v>
      </c>
      <c r="P307" s="16"/>
    </row>
    <row r="308" spans="2:16" ht="43.5" customHeight="1" x14ac:dyDescent="0.25">
      <c r="B308" s="10" t="s">
        <v>328</v>
      </c>
      <c r="C308" s="10" t="s">
        <v>620</v>
      </c>
      <c r="D308" s="11" t="s">
        <v>330</v>
      </c>
      <c r="E308" s="22" t="s">
        <v>592</v>
      </c>
      <c r="F308" s="13" t="s">
        <v>332</v>
      </c>
      <c r="G308" s="4"/>
      <c r="H308" s="4"/>
      <c r="I308" s="5"/>
      <c r="J308" s="14" t="str">
        <f t="shared" si="8"/>
        <v/>
      </c>
      <c r="K308" s="15"/>
      <c r="L308" s="10" t="s">
        <v>25</v>
      </c>
      <c r="M308" s="10"/>
      <c r="N308" s="14" t="str">
        <f t="shared" si="9"/>
        <v/>
      </c>
      <c r="O308" s="10" t="s">
        <v>36</v>
      </c>
      <c r="P308" s="16"/>
    </row>
    <row r="309" spans="2:16" ht="43.5" customHeight="1" x14ac:dyDescent="0.25">
      <c r="B309" s="10" t="s">
        <v>328</v>
      </c>
      <c r="C309" s="10" t="s">
        <v>621</v>
      </c>
      <c r="D309" s="11" t="s">
        <v>330</v>
      </c>
      <c r="E309" s="22" t="s">
        <v>594</v>
      </c>
      <c r="F309" s="13" t="s">
        <v>332</v>
      </c>
      <c r="G309" s="4"/>
      <c r="H309" s="4"/>
      <c r="I309" s="5"/>
      <c r="J309" s="14" t="str">
        <f t="shared" si="8"/>
        <v/>
      </c>
      <c r="K309" s="15"/>
      <c r="L309" s="10" t="s">
        <v>25</v>
      </c>
      <c r="M309" s="10"/>
      <c r="N309" s="14" t="str">
        <f t="shared" si="9"/>
        <v/>
      </c>
      <c r="O309" s="10" t="s">
        <v>36</v>
      </c>
      <c r="P309" s="16"/>
    </row>
    <row r="310" spans="2:16" ht="43.5" customHeight="1" x14ac:dyDescent="0.25">
      <c r="B310" s="10" t="s">
        <v>328</v>
      </c>
      <c r="C310" s="10" t="s">
        <v>622</v>
      </c>
      <c r="D310" s="11" t="s">
        <v>330</v>
      </c>
      <c r="E310" s="22" t="s">
        <v>596</v>
      </c>
      <c r="F310" s="13" t="s">
        <v>332</v>
      </c>
      <c r="G310" s="4"/>
      <c r="H310" s="4"/>
      <c r="I310" s="5"/>
      <c r="J310" s="14" t="str">
        <f t="shared" si="8"/>
        <v/>
      </c>
      <c r="K310" s="15"/>
      <c r="L310" s="10" t="s">
        <v>25</v>
      </c>
      <c r="M310" s="10"/>
      <c r="N310" s="14" t="str">
        <f t="shared" si="9"/>
        <v/>
      </c>
      <c r="O310" s="10" t="s">
        <v>25</v>
      </c>
      <c r="P310" s="16"/>
    </row>
    <row r="311" spans="2:16" ht="57.95" customHeight="1" x14ac:dyDescent="0.25">
      <c r="B311" s="10" t="s">
        <v>328</v>
      </c>
      <c r="C311" s="10" t="s">
        <v>623</v>
      </c>
      <c r="D311" s="11" t="s">
        <v>330</v>
      </c>
      <c r="E311" s="22" t="s">
        <v>598</v>
      </c>
      <c r="F311" s="13" t="s">
        <v>332</v>
      </c>
      <c r="G311" s="4"/>
      <c r="H311" s="4"/>
      <c r="I311" s="5"/>
      <c r="J311" s="14" t="str">
        <f t="shared" si="8"/>
        <v/>
      </c>
      <c r="K311" s="15"/>
      <c r="L311" s="10" t="s">
        <v>25</v>
      </c>
      <c r="M311" s="10"/>
      <c r="N311" s="14" t="str">
        <f t="shared" si="9"/>
        <v/>
      </c>
      <c r="O311" s="10" t="s">
        <v>25</v>
      </c>
      <c r="P311" s="16"/>
    </row>
    <row r="312" spans="2:16" ht="57.95" customHeight="1" x14ac:dyDescent="0.25">
      <c r="B312" s="10" t="s">
        <v>328</v>
      </c>
      <c r="C312" s="10" t="s">
        <v>624</v>
      </c>
      <c r="D312" s="11" t="s">
        <v>330</v>
      </c>
      <c r="E312" s="22" t="s">
        <v>600</v>
      </c>
      <c r="F312" s="13" t="s">
        <v>332</v>
      </c>
      <c r="G312" s="4"/>
      <c r="H312" s="4"/>
      <c r="I312" s="5"/>
      <c r="J312" s="14" t="str">
        <f t="shared" si="8"/>
        <v/>
      </c>
      <c r="K312" s="15"/>
      <c r="L312" s="10" t="s">
        <v>25</v>
      </c>
      <c r="M312" s="10"/>
      <c r="N312" s="14" t="str">
        <f t="shared" si="9"/>
        <v/>
      </c>
      <c r="O312" s="10" t="s">
        <v>25</v>
      </c>
      <c r="P312" s="16"/>
    </row>
    <row r="313" spans="2:16" ht="43.5" customHeight="1" x14ac:dyDescent="0.25">
      <c r="B313" s="10" t="s">
        <v>328</v>
      </c>
      <c r="C313" s="10" t="s">
        <v>625</v>
      </c>
      <c r="D313" s="11" t="s">
        <v>330</v>
      </c>
      <c r="E313" s="22" t="s">
        <v>602</v>
      </c>
      <c r="F313" s="13" t="s">
        <v>332</v>
      </c>
      <c r="G313" s="4"/>
      <c r="H313" s="4"/>
      <c r="I313" s="5"/>
      <c r="J313" s="14" t="str">
        <f t="shared" si="8"/>
        <v/>
      </c>
      <c r="K313" s="15"/>
      <c r="L313" s="10" t="s">
        <v>25</v>
      </c>
      <c r="M313" s="10"/>
      <c r="N313" s="14" t="str">
        <f t="shared" si="9"/>
        <v/>
      </c>
      <c r="O313" s="10" t="s">
        <v>25</v>
      </c>
      <c r="P313" s="16"/>
    </row>
    <row r="314" spans="2:16" ht="43.5" customHeight="1" x14ac:dyDescent="0.25">
      <c r="B314" s="10" t="s">
        <v>328</v>
      </c>
      <c r="C314" s="10" t="s">
        <v>626</v>
      </c>
      <c r="D314" s="11" t="s">
        <v>330</v>
      </c>
      <c r="E314" s="22" t="s">
        <v>627</v>
      </c>
      <c r="F314" s="13" t="s">
        <v>332</v>
      </c>
      <c r="G314" s="4"/>
      <c r="H314" s="4"/>
      <c r="I314" s="5"/>
      <c r="J314" s="14" t="str">
        <f t="shared" si="8"/>
        <v/>
      </c>
      <c r="K314" s="15"/>
      <c r="L314" s="10" t="s">
        <v>25</v>
      </c>
      <c r="M314" s="10"/>
      <c r="N314" s="14" t="str">
        <f t="shared" si="9"/>
        <v/>
      </c>
      <c r="O314" s="10" t="s">
        <v>25</v>
      </c>
      <c r="P314" s="16"/>
    </row>
    <row r="315" spans="2:16" ht="72.599999999999994" customHeight="1" x14ac:dyDescent="0.25">
      <c r="B315" s="10" t="s">
        <v>328</v>
      </c>
      <c r="C315" s="10" t="s">
        <v>628</v>
      </c>
      <c r="D315" s="11" t="s">
        <v>330</v>
      </c>
      <c r="E315" s="22" t="s">
        <v>629</v>
      </c>
      <c r="F315" s="13" t="s">
        <v>332</v>
      </c>
      <c r="G315" s="4"/>
      <c r="H315" s="4"/>
      <c r="I315" s="5"/>
      <c r="J315" s="14" t="str">
        <f t="shared" si="8"/>
        <v/>
      </c>
      <c r="K315" s="15"/>
      <c r="L315" s="10" t="s">
        <v>25</v>
      </c>
      <c r="M315" s="10"/>
      <c r="N315" s="14" t="str">
        <f t="shared" si="9"/>
        <v/>
      </c>
      <c r="O315" s="10" t="s">
        <v>25</v>
      </c>
      <c r="P315" s="16"/>
    </row>
    <row r="316" spans="2:16" ht="57.95" customHeight="1" x14ac:dyDescent="0.25">
      <c r="B316" s="10" t="s">
        <v>328</v>
      </c>
      <c r="C316" s="10" t="s">
        <v>630</v>
      </c>
      <c r="D316" s="11" t="s">
        <v>330</v>
      </c>
      <c r="E316" s="22" t="s">
        <v>631</v>
      </c>
      <c r="F316" s="13" t="s">
        <v>332</v>
      </c>
      <c r="G316" s="4"/>
      <c r="H316" s="4"/>
      <c r="I316" s="5"/>
      <c r="J316" s="14" t="str">
        <f t="shared" si="8"/>
        <v/>
      </c>
      <c r="K316" s="15"/>
      <c r="L316" s="10" t="s">
        <v>25</v>
      </c>
      <c r="M316" s="10"/>
      <c r="N316" s="14" t="str">
        <f t="shared" si="9"/>
        <v/>
      </c>
      <c r="O316" s="10" t="s">
        <v>36</v>
      </c>
      <c r="P316" s="16"/>
    </row>
    <row r="317" spans="2:16" ht="57.95" customHeight="1" x14ac:dyDescent="0.25">
      <c r="B317" s="10" t="s">
        <v>328</v>
      </c>
      <c r="C317" s="10" t="s">
        <v>632</v>
      </c>
      <c r="D317" s="11" t="s">
        <v>330</v>
      </c>
      <c r="E317" s="22" t="s">
        <v>633</v>
      </c>
      <c r="F317" s="13" t="s">
        <v>332</v>
      </c>
      <c r="G317" s="4"/>
      <c r="H317" s="4"/>
      <c r="I317" s="5"/>
      <c r="J317" s="14" t="str">
        <f t="shared" si="8"/>
        <v/>
      </c>
      <c r="K317" s="15"/>
      <c r="L317" s="10" t="s">
        <v>25</v>
      </c>
      <c r="M317" s="10"/>
      <c r="N317" s="14" t="str">
        <f t="shared" si="9"/>
        <v/>
      </c>
      <c r="O317" s="10" t="s">
        <v>36</v>
      </c>
      <c r="P317" s="16"/>
    </row>
    <row r="318" spans="2:16" ht="57.95" customHeight="1" x14ac:dyDescent="0.25">
      <c r="B318" s="10" t="s">
        <v>328</v>
      </c>
      <c r="C318" s="10" t="s">
        <v>634</v>
      </c>
      <c r="D318" s="11" t="s">
        <v>330</v>
      </c>
      <c r="E318" s="22" t="s">
        <v>635</v>
      </c>
      <c r="F318" s="13" t="s">
        <v>332</v>
      </c>
      <c r="G318" s="4"/>
      <c r="H318" s="4"/>
      <c r="I318" s="5"/>
      <c r="J318" s="14" t="str">
        <f t="shared" si="8"/>
        <v/>
      </c>
      <c r="K318" s="15"/>
      <c r="L318" s="10" t="s">
        <v>25</v>
      </c>
      <c r="M318" s="10"/>
      <c r="N318" s="14" t="str">
        <f t="shared" si="9"/>
        <v/>
      </c>
      <c r="O318" s="10" t="s">
        <v>36</v>
      </c>
      <c r="P318" s="16"/>
    </row>
    <row r="319" spans="2:16" ht="43.5" customHeight="1" x14ac:dyDescent="0.25">
      <c r="B319" s="10" t="s">
        <v>328</v>
      </c>
      <c r="C319" s="10" t="s">
        <v>636</v>
      </c>
      <c r="D319" s="11" t="s">
        <v>330</v>
      </c>
      <c r="E319" s="22" t="s">
        <v>637</v>
      </c>
      <c r="F319" s="13" t="s">
        <v>332</v>
      </c>
      <c r="G319" s="4"/>
      <c r="H319" s="4"/>
      <c r="I319" s="5"/>
      <c r="J319" s="14" t="str">
        <f t="shared" si="8"/>
        <v/>
      </c>
      <c r="K319" s="15"/>
      <c r="L319" s="10" t="s">
        <v>25</v>
      </c>
      <c r="M319" s="10"/>
      <c r="N319" s="14" t="str">
        <f t="shared" si="9"/>
        <v/>
      </c>
      <c r="O319" s="10" t="s">
        <v>25</v>
      </c>
      <c r="P319" s="16"/>
    </row>
    <row r="320" spans="2:16" ht="72.599999999999994" customHeight="1" x14ac:dyDescent="0.25">
      <c r="B320" s="10" t="s">
        <v>328</v>
      </c>
      <c r="C320" s="10" t="s">
        <v>638</v>
      </c>
      <c r="D320" s="11" t="s">
        <v>330</v>
      </c>
      <c r="E320" s="22" t="s">
        <v>639</v>
      </c>
      <c r="F320" s="13" t="s">
        <v>332</v>
      </c>
      <c r="G320" s="4"/>
      <c r="H320" s="4"/>
      <c r="I320" s="5"/>
      <c r="J320" s="14" t="str">
        <f t="shared" si="8"/>
        <v/>
      </c>
      <c r="K320" s="15"/>
      <c r="L320" s="10" t="s">
        <v>25</v>
      </c>
      <c r="M320" s="10"/>
      <c r="N320" s="14" t="str">
        <f t="shared" si="9"/>
        <v/>
      </c>
      <c r="O320" s="10" t="s">
        <v>25</v>
      </c>
      <c r="P320" s="16"/>
    </row>
    <row r="321" spans="2:16" ht="57.95" customHeight="1" x14ac:dyDescent="0.25">
      <c r="B321" s="10" t="s">
        <v>328</v>
      </c>
      <c r="C321" s="10" t="s">
        <v>640</v>
      </c>
      <c r="D321" s="11" t="s">
        <v>330</v>
      </c>
      <c r="E321" s="22" t="s">
        <v>641</v>
      </c>
      <c r="F321" s="13" t="s">
        <v>332</v>
      </c>
      <c r="G321" s="4"/>
      <c r="H321" s="4"/>
      <c r="I321" s="5"/>
      <c r="J321" s="14" t="str">
        <f t="shared" si="8"/>
        <v/>
      </c>
      <c r="K321" s="15"/>
      <c r="L321" s="10" t="s">
        <v>25</v>
      </c>
      <c r="M321" s="10"/>
      <c r="N321" s="14" t="str">
        <f t="shared" si="9"/>
        <v/>
      </c>
      <c r="O321" s="10" t="s">
        <v>25</v>
      </c>
      <c r="P321" s="16"/>
    </row>
    <row r="322" spans="2:16" ht="116.1" customHeight="1" x14ac:dyDescent="0.25">
      <c r="B322" s="10" t="s">
        <v>328</v>
      </c>
      <c r="C322" s="10" t="s">
        <v>642</v>
      </c>
      <c r="D322" s="11" t="s">
        <v>330</v>
      </c>
      <c r="E322" s="22" t="s">
        <v>643</v>
      </c>
      <c r="F322" s="13" t="s">
        <v>332</v>
      </c>
      <c r="G322" s="4"/>
      <c r="H322" s="4"/>
      <c r="I322" s="5"/>
      <c r="J322" s="14" t="str">
        <f t="shared" si="8"/>
        <v/>
      </c>
      <c r="K322" s="15"/>
      <c r="L322" s="10" t="s">
        <v>25</v>
      </c>
      <c r="M322" s="10"/>
      <c r="N322" s="14" t="str">
        <f t="shared" si="9"/>
        <v/>
      </c>
      <c r="O322" s="10" t="s">
        <v>25</v>
      </c>
      <c r="P322" s="16"/>
    </row>
    <row r="323" spans="2:16" ht="101.45" customHeight="1" x14ac:dyDescent="0.25">
      <c r="B323" s="10" t="s">
        <v>328</v>
      </c>
      <c r="C323" s="10" t="s">
        <v>644</v>
      </c>
      <c r="D323" s="11" t="s">
        <v>330</v>
      </c>
      <c r="E323" s="22" t="s">
        <v>645</v>
      </c>
      <c r="F323" s="13" t="s">
        <v>332</v>
      </c>
      <c r="G323" s="4"/>
      <c r="H323" s="4"/>
      <c r="I323" s="5"/>
      <c r="J323" s="14" t="str">
        <f t="shared" si="8"/>
        <v/>
      </c>
      <c r="K323" s="15"/>
      <c r="L323" s="10" t="s">
        <v>25</v>
      </c>
      <c r="M323" s="10"/>
      <c r="N323" s="14" t="str">
        <f t="shared" si="9"/>
        <v/>
      </c>
      <c r="O323" s="10" t="s">
        <v>36</v>
      </c>
      <c r="P323" s="16"/>
    </row>
    <row r="324" spans="2:16" ht="101.45" customHeight="1" x14ac:dyDescent="0.25">
      <c r="B324" s="10" t="s">
        <v>328</v>
      </c>
      <c r="C324" s="10" t="s">
        <v>646</v>
      </c>
      <c r="D324" s="11" t="s">
        <v>330</v>
      </c>
      <c r="E324" s="22" t="s">
        <v>647</v>
      </c>
      <c r="F324" s="13" t="s">
        <v>332</v>
      </c>
      <c r="G324" s="4"/>
      <c r="H324" s="4"/>
      <c r="I324" s="5"/>
      <c r="J324" s="14" t="str">
        <f t="shared" si="8"/>
        <v/>
      </c>
      <c r="K324" s="15"/>
      <c r="L324" s="10" t="s">
        <v>25</v>
      </c>
      <c r="M324" s="10"/>
      <c r="N324" s="14" t="str">
        <f t="shared" si="9"/>
        <v/>
      </c>
      <c r="O324" s="10" t="s">
        <v>25</v>
      </c>
      <c r="P324" s="16"/>
    </row>
    <row r="325" spans="2:16" ht="57.95" customHeight="1" x14ac:dyDescent="0.25">
      <c r="B325" s="10" t="s">
        <v>328</v>
      </c>
      <c r="C325" s="10" t="s">
        <v>648</v>
      </c>
      <c r="D325" s="11" t="s">
        <v>330</v>
      </c>
      <c r="E325" s="22" t="s">
        <v>649</v>
      </c>
      <c r="F325" s="13" t="s">
        <v>332</v>
      </c>
      <c r="G325" s="4"/>
      <c r="H325" s="4"/>
      <c r="I325" s="5"/>
      <c r="J325" s="14" t="str">
        <f t="shared" si="8"/>
        <v/>
      </c>
      <c r="K325" s="15"/>
      <c r="L325" s="10" t="s">
        <v>25</v>
      </c>
      <c r="M325" s="10"/>
      <c r="N325" s="14" t="str">
        <f t="shared" si="9"/>
        <v/>
      </c>
      <c r="O325" s="10" t="s">
        <v>36</v>
      </c>
      <c r="P325" s="16"/>
    </row>
    <row r="326" spans="2:16" ht="87" customHeight="1" x14ac:dyDescent="0.25">
      <c r="B326" s="10" t="s">
        <v>328</v>
      </c>
      <c r="C326" s="10" t="s">
        <v>650</v>
      </c>
      <c r="D326" s="11" t="s">
        <v>330</v>
      </c>
      <c r="E326" s="22" t="s">
        <v>651</v>
      </c>
      <c r="F326" s="13" t="s">
        <v>332</v>
      </c>
      <c r="G326" s="4"/>
      <c r="H326" s="4"/>
      <c r="I326" s="5"/>
      <c r="J326" s="14" t="str">
        <f t="shared" si="8"/>
        <v/>
      </c>
      <c r="K326" s="15"/>
      <c r="L326" s="10" t="s">
        <v>25</v>
      </c>
      <c r="M326" s="10"/>
      <c r="N326" s="14" t="str">
        <f t="shared" si="9"/>
        <v/>
      </c>
      <c r="O326" s="10" t="s">
        <v>25</v>
      </c>
      <c r="P326" s="16"/>
    </row>
    <row r="327" spans="2:16" ht="57.95" customHeight="1" x14ac:dyDescent="0.25">
      <c r="B327" s="10" t="s">
        <v>328</v>
      </c>
      <c r="C327" s="10" t="s">
        <v>652</v>
      </c>
      <c r="D327" s="11" t="s">
        <v>330</v>
      </c>
      <c r="E327" s="22" t="s">
        <v>653</v>
      </c>
      <c r="F327" s="13" t="s">
        <v>332</v>
      </c>
      <c r="G327" s="4"/>
      <c r="H327" s="4"/>
      <c r="I327" s="5"/>
      <c r="J327" s="14" t="str">
        <f t="shared" ref="J327:J390" si="10">IF(G327&lt;&gt;"Sim","",IF(H327="Atende",5,IF(H327="Atende parcialmente",2,IF(H327="Não atende",0,""))))</f>
        <v/>
      </c>
      <c r="K327" s="15"/>
      <c r="L327" s="10" t="s">
        <v>25</v>
      </c>
      <c r="M327" s="10"/>
      <c r="N327" s="14" t="str">
        <f t="shared" ref="N327:N390" si="11">IF(L327&lt;&gt;"Sim","",IF(M327="Atende",5,IF(M327="Atende parcialmente",2,IF(M327="Não atende",0,""))))</f>
        <v/>
      </c>
      <c r="O327" s="10" t="s">
        <v>25</v>
      </c>
      <c r="P327" s="16"/>
    </row>
    <row r="328" spans="2:16" ht="87" customHeight="1" x14ac:dyDescent="0.25">
      <c r="B328" s="10" t="s">
        <v>328</v>
      </c>
      <c r="C328" s="10" t="s">
        <v>654</v>
      </c>
      <c r="D328" s="11" t="s">
        <v>330</v>
      </c>
      <c r="E328" s="22" t="s">
        <v>655</v>
      </c>
      <c r="F328" s="13" t="s">
        <v>332</v>
      </c>
      <c r="G328" s="4"/>
      <c r="H328" s="4"/>
      <c r="I328" s="5"/>
      <c r="J328" s="14" t="str">
        <f t="shared" si="10"/>
        <v/>
      </c>
      <c r="K328" s="15"/>
      <c r="L328" s="10" t="s">
        <v>25</v>
      </c>
      <c r="M328" s="10"/>
      <c r="N328" s="14" t="str">
        <f t="shared" si="11"/>
        <v/>
      </c>
      <c r="O328" s="10" t="s">
        <v>36</v>
      </c>
      <c r="P328" s="16"/>
    </row>
    <row r="329" spans="2:16" ht="43.5" customHeight="1" x14ac:dyDescent="0.25">
      <c r="B329" s="10" t="s">
        <v>328</v>
      </c>
      <c r="C329" s="10" t="s">
        <v>656</v>
      </c>
      <c r="D329" s="11" t="s">
        <v>330</v>
      </c>
      <c r="E329" s="22" t="s">
        <v>657</v>
      </c>
      <c r="F329" s="13" t="s">
        <v>332</v>
      </c>
      <c r="G329" s="4"/>
      <c r="H329" s="4"/>
      <c r="I329" s="5"/>
      <c r="J329" s="14" t="str">
        <f t="shared" si="10"/>
        <v/>
      </c>
      <c r="K329" s="15"/>
      <c r="L329" s="10" t="s">
        <v>25</v>
      </c>
      <c r="M329" s="10"/>
      <c r="N329" s="14" t="str">
        <f t="shared" si="11"/>
        <v/>
      </c>
      <c r="O329" s="10" t="s">
        <v>36</v>
      </c>
      <c r="P329" s="16"/>
    </row>
    <row r="330" spans="2:16" ht="72.599999999999994" customHeight="1" x14ac:dyDescent="0.25">
      <c r="B330" s="10" t="s">
        <v>328</v>
      </c>
      <c r="C330" s="10" t="s">
        <v>658</v>
      </c>
      <c r="D330" s="11" t="s">
        <v>330</v>
      </c>
      <c r="E330" s="22" t="s">
        <v>659</v>
      </c>
      <c r="F330" s="13" t="s">
        <v>332</v>
      </c>
      <c r="G330" s="4"/>
      <c r="H330" s="4"/>
      <c r="I330" s="5"/>
      <c r="J330" s="14" t="str">
        <f t="shared" si="10"/>
        <v/>
      </c>
      <c r="K330" s="15"/>
      <c r="L330" s="10" t="s">
        <v>25</v>
      </c>
      <c r="M330" s="10"/>
      <c r="N330" s="14" t="str">
        <f t="shared" si="11"/>
        <v/>
      </c>
      <c r="O330" s="10" t="s">
        <v>36</v>
      </c>
      <c r="P330" s="16"/>
    </row>
    <row r="331" spans="2:16" ht="57.95" customHeight="1" x14ac:dyDescent="0.25">
      <c r="B331" s="10" t="s">
        <v>328</v>
      </c>
      <c r="C331" s="10" t="s">
        <v>660</v>
      </c>
      <c r="D331" s="11" t="s">
        <v>330</v>
      </c>
      <c r="E331" s="22" t="s">
        <v>661</v>
      </c>
      <c r="F331" s="13" t="s">
        <v>332</v>
      </c>
      <c r="G331" s="4"/>
      <c r="H331" s="4"/>
      <c r="I331" s="5"/>
      <c r="J331" s="14" t="str">
        <f t="shared" si="10"/>
        <v/>
      </c>
      <c r="K331" s="15"/>
      <c r="L331" s="10" t="s">
        <v>25</v>
      </c>
      <c r="M331" s="10"/>
      <c r="N331" s="14" t="str">
        <f t="shared" si="11"/>
        <v/>
      </c>
      <c r="O331" s="10" t="s">
        <v>36</v>
      </c>
      <c r="P331" s="16"/>
    </row>
    <row r="332" spans="2:16" ht="43.5" customHeight="1" x14ac:dyDescent="0.25">
      <c r="B332" s="10" t="s">
        <v>328</v>
      </c>
      <c r="C332" s="10" t="s">
        <v>662</v>
      </c>
      <c r="D332" s="11" t="s">
        <v>330</v>
      </c>
      <c r="E332" s="22" t="s">
        <v>663</v>
      </c>
      <c r="F332" s="13" t="s">
        <v>332</v>
      </c>
      <c r="G332" s="4"/>
      <c r="H332" s="4"/>
      <c r="I332" s="5"/>
      <c r="J332" s="14" t="str">
        <f t="shared" si="10"/>
        <v/>
      </c>
      <c r="K332" s="15"/>
      <c r="L332" s="10" t="s">
        <v>25</v>
      </c>
      <c r="M332" s="10"/>
      <c r="N332" s="14" t="str">
        <f t="shared" si="11"/>
        <v/>
      </c>
      <c r="O332" s="10" t="s">
        <v>36</v>
      </c>
      <c r="P332" s="16"/>
    </row>
    <row r="333" spans="2:16" ht="72.599999999999994" customHeight="1" x14ac:dyDescent="0.25">
      <c r="B333" s="10" t="s">
        <v>328</v>
      </c>
      <c r="C333" s="10" t="s">
        <v>664</v>
      </c>
      <c r="D333" s="11" t="s">
        <v>330</v>
      </c>
      <c r="E333" s="22" t="s">
        <v>665</v>
      </c>
      <c r="F333" s="13" t="s">
        <v>332</v>
      </c>
      <c r="G333" s="4"/>
      <c r="H333" s="4"/>
      <c r="I333" s="5"/>
      <c r="J333" s="14" t="str">
        <f t="shared" si="10"/>
        <v/>
      </c>
      <c r="K333" s="15"/>
      <c r="L333" s="10" t="s">
        <v>25</v>
      </c>
      <c r="M333" s="10"/>
      <c r="N333" s="14" t="str">
        <f t="shared" si="11"/>
        <v/>
      </c>
      <c r="O333" s="10" t="s">
        <v>36</v>
      </c>
      <c r="P333" s="16"/>
    </row>
    <row r="334" spans="2:16" ht="57.95" customHeight="1" x14ac:dyDescent="0.25">
      <c r="B334" s="10" t="s">
        <v>328</v>
      </c>
      <c r="C334" s="10" t="s">
        <v>666</v>
      </c>
      <c r="D334" s="11" t="s">
        <v>330</v>
      </c>
      <c r="E334" s="22" t="s">
        <v>667</v>
      </c>
      <c r="F334" s="13" t="s">
        <v>332</v>
      </c>
      <c r="G334" s="4"/>
      <c r="H334" s="4"/>
      <c r="I334" s="5"/>
      <c r="J334" s="14" t="str">
        <f t="shared" si="10"/>
        <v/>
      </c>
      <c r="K334" s="15"/>
      <c r="L334" s="10" t="s">
        <v>25</v>
      </c>
      <c r="M334" s="10"/>
      <c r="N334" s="14" t="str">
        <f t="shared" si="11"/>
        <v/>
      </c>
      <c r="O334" s="10" t="s">
        <v>36</v>
      </c>
      <c r="P334" s="16"/>
    </row>
    <row r="335" spans="2:16" ht="101.45" customHeight="1" x14ac:dyDescent="0.25">
      <c r="B335" s="10" t="s">
        <v>328</v>
      </c>
      <c r="C335" s="10" t="s">
        <v>668</v>
      </c>
      <c r="D335" s="11" t="s">
        <v>330</v>
      </c>
      <c r="E335" s="22" t="s">
        <v>669</v>
      </c>
      <c r="F335" s="13" t="s">
        <v>332</v>
      </c>
      <c r="G335" s="4"/>
      <c r="H335" s="4"/>
      <c r="I335" s="5"/>
      <c r="J335" s="14" t="str">
        <f t="shared" si="10"/>
        <v/>
      </c>
      <c r="K335" s="15"/>
      <c r="L335" s="10" t="s">
        <v>25</v>
      </c>
      <c r="M335" s="10"/>
      <c r="N335" s="14" t="str">
        <f t="shared" si="11"/>
        <v/>
      </c>
      <c r="O335" s="10" t="s">
        <v>36</v>
      </c>
      <c r="P335" s="16"/>
    </row>
    <row r="336" spans="2:16" ht="72.599999999999994" customHeight="1" x14ac:dyDescent="0.25">
      <c r="B336" s="10" t="s">
        <v>328</v>
      </c>
      <c r="C336" s="10" t="s">
        <v>670</v>
      </c>
      <c r="D336" s="11" t="s">
        <v>330</v>
      </c>
      <c r="E336" s="22" t="s">
        <v>671</v>
      </c>
      <c r="F336" s="13" t="s">
        <v>332</v>
      </c>
      <c r="G336" s="4"/>
      <c r="H336" s="4"/>
      <c r="I336" s="5"/>
      <c r="J336" s="14" t="str">
        <f t="shared" si="10"/>
        <v/>
      </c>
      <c r="K336" s="15"/>
      <c r="L336" s="10" t="s">
        <v>25</v>
      </c>
      <c r="M336" s="10"/>
      <c r="N336" s="14" t="str">
        <f t="shared" si="11"/>
        <v/>
      </c>
      <c r="O336" s="10" t="s">
        <v>36</v>
      </c>
      <c r="P336" s="16"/>
    </row>
    <row r="337" spans="2:16" ht="57.95" customHeight="1" x14ac:dyDescent="0.25">
      <c r="B337" s="10" t="s">
        <v>328</v>
      </c>
      <c r="C337" s="10" t="s">
        <v>672</v>
      </c>
      <c r="D337" s="11" t="s">
        <v>330</v>
      </c>
      <c r="E337" s="22" t="s">
        <v>673</v>
      </c>
      <c r="F337" s="13" t="s">
        <v>332</v>
      </c>
      <c r="G337" s="4"/>
      <c r="H337" s="4"/>
      <c r="I337" s="5"/>
      <c r="J337" s="14" t="str">
        <f t="shared" si="10"/>
        <v/>
      </c>
      <c r="K337" s="15"/>
      <c r="L337" s="10" t="s">
        <v>25</v>
      </c>
      <c r="M337" s="10"/>
      <c r="N337" s="14" t="str">
        <f t="shared" si="11"/>
        <v/>
      </c>
      <c r="O337" s="10" t="s">
        <v>36</v>
      </c>
      <c r="P337" s="16"/>
    </row>
    <row r="338" spans="2:16" ht="57.95" customHeight="1" x14ac:dyDescent="0.25">
      <c r="B338" s="10" t="s">
        <v>328</v>
      </c>
      <c r="C338" s="10" t="s">
        <v>674</v>
      </c>
      <c r="D338" s="11" t="s">
        <v>330</v>
      </c>
      <c r="E338" s="22" t="s">
        <v>675</v>
      </c>
      <c r="F338" s="13" t="s">
        <v>332</v>
      </c>
      <c r="G338" s="4"/>
      <c r="H338" s="4"/>
      <c r="I338" s="5"/>
      <c r="J338" s="14" t="str">
        <f t="shared" si="10"/>
        <v/>
      </c>
      <c r="K338" s="15"/>
      <c r="L338" s="10" t="s">
        <v>25</v>
      </c>
      <c r="M338" s="10"/>
      <c r="N338" s="14" t="str">
        <f t="shared" si="11"/>
        <v/>
      </c>
      <c r="O338" s="10" t="s">
        <v>25</v>
      </c>
      <c r="P338" s="16"/>
    </row>
    <row r="339" spans="2:16" ht="57.95" customHeight="1" x14ac:dyDescent="0.25">
      <c r="B339" s="10" t="s">
        <v>328</v>
      </c>
      <c r="C339" s="10" t="s">
        <v>676</v>
      </c>
      <c r="D339" s="11" t="s">
        <v>330</v>
      </c>
      <c r="E339" s="22" t="s">
        <v>677</v>
      </c>
      <c r="F339" s="13" t="s">
        <v>332</v>
      </c>
      <c r="G339" s="4"/>
      <c r="H339" s="4"/>
      <c r="I339" s="5"/>
      <c r="J339" s="14" t="str">
        <f t="shared" si="10"/>
        <v/>
      </c>
      <c r="K339" s="15"/>
      <c r="L339" s="10" t="s">
        <v>25</v>
      </c>
      <c r="M339" s="10"/>
      <c r="N339" s="14" t="str">
        <f t="shared" si="11"/>
        <v/>
      </c>
      <c r="O339" s="10" t="s">
        <v>25</v>
      </c>
      <c r="P339" s="16"/>
    </row>
    <row r="340" spans="2:16" ht="57.95" customHeight="1" x14ac:dyDescent="0.25">
      <c r="B340" s="10" t="s">
        <v>328</v>
      </c>
      <c r="C340" s="10" t="s">
        <v>678</v>
      </c>
      <c r="D340" s="11" t="s">
        <v>330</v>
      </c>
      <c r="E340" s="22" t="s">
        <v>679</v>
      </c>
      <c r="F340" s="13" t="s">
        <v>332</v>
      </c>
      <c r="G340" s="4"/>
      <c r="H340" s="4"/>
      <c r="I340" s="5"/>
      <c r="J340" s="14" t="str">
        <f t="shared" si="10"/>
        <v/>
      </c>
      <c r="K340" s="15"/>
      <c r="L340" s="10" t="s">
        <v>25</v>
      </c>
      <c r="M340" s="10"/>
      <c r="N340" s="14" t="str">
        <f t="shared" si="11"/>
        <v/>
      </c>
      <c r="O340" s="10" t="s">
        <v>25</v>
      </c>
      <c r="P340" s="16"/>
    </row>
    <row r="341" spans="2:16" ht="57.95" customHeight="1" x14ac:dyDescent="0.25">
      <c r="B341" s="10" t="s">
        <v>328</v>
      </c>
      <c r="C341" s="10" t="s">
        <v>680</v>
      </c>
      <c r="D341" s="11" t="s">
        <v>330</v>
      </c>
      <c r="E341" s="22" t="s">
        <v>681</v>
      </c>
      <c r="F341" s="13" t="s">
        <v>332</v>
      </c>
      <c r="G341" s="4"/>
      <c r="H341" s="4"/>
      <c r="I341" s="5"/>
      <c r="J341" s="14" t="str">
        <f t="shared" si="10"/>
        <v/>
      </c>
      <c r="K341" s="15"/>
      <c r="L341" s="10" t="s">
        <v>25</v>
      </c>
      <c r="M341" s="10"/>
      <c r="N341" s="14" t="str">
        <f t="shared" si="11"/>
        <v/>
      </c>
      <c r="O341" s="10" t="s">
        <v>25</v>
      </c>
      <c r="P341" s="16"/>
    </row>
    <row r="342" spans="2:16" ht="57.95" customHeight="1" x14ac:dyDescent="0.25">
      <c r="B342" s="10" t="s">
        <v>328</v>
      </c>
      <c r="C342" s="10" t="s">
        <v>682</v>
      </c>
      <c r="D342" s="11" t="s">
        <v>330</v>
      </c>
      <c r="E342" s="22" t="s">
        <v>683</v>
      </c>
      <c r="F342" s="13" t="s">
        <v>332</v>
      </c>
      <c r="G342" s="4"/>
      <c r="H342" s="4"/>
      <c r="I342" s="5"/>
      <c r="J342" s="14" t="str">
        <f t="shared" si="10"/>
        <v/>
      </c>
      <c r="K342" s="15"/>
      <c r="L342" s="10" t="s">
        <v>25</v>
      </c>
      <c r="M342" s="10"/>
      <c r="N342" s="14" t="str">
        <f t="shared" si="11"/>
        <v/>
      </c>
      <c r="O342" s="10" t="s">
        <v>25</v>
      </c>
      <c r="P342" s="16"/>
    </row>
    <row r="343" spans="2:16" ht="43.5" customHeight="1" x14ac:dyDescent="0.25">
      <c r="B343" s="10" t="s">
        <v>328</v>
      </c>
      <c r="C343" s="10" t="s">
        <v>684</v>
      </c>
      <c r="D343" s="11" t="s">
        <v>330</v>
      </c>
      <c r="E343" s="22" t="s">
        <v>685</v>
      </c>
      <c r="F343" s="13" t="s">
        <v>332</v>
      </c>
      <c r="G343" s="4"/>
      <c r="H343" s="4"/>
      <c r="I343" s="5"/>
      <c r="J343" s="14" t="str">
        <f t="shared" si="10"/>
        <v/>
      </c>
      <c r="K343" s="15"/>
      <c r="L343" s="10" t="s">
        <v>25</v>
      </c>
      <c r="M343" s="10"/>
      <c r="N343" s="14" t="str">
        <f t="shared" si="11"/>
        <v/>
      </c>
      <c r="O343" s="10" t="s">
        <v>25</v>
      </c>
      <c r="P343" s="16"/>
    </row>
    <row r="344" spans="2:16" ht="57.95" customHeight="1" x14ac:dyDescent="0.25">
      <c r="B344" s="10" t="s">
        <v>328</v>
      </c>
      <c r="C344" s="10" t="s">
        <v>686</v>
      </c>
      <c r="D344" s="11" t="s">
        <v>330</v>
      </c>
      <c r="E344" s="22" t="s">
        <v>687</v>
      </c>
      <c r="F344" s="13" t="s">
        <v>332</v>
      </c>
      <c r="G344" s="4"/>
      <c r="H344" s="4"/>
      <c r="I344" s="5"/>
      <c r="J344" s="14" t="str">
        <f t="shared" si="10"/>
        <v/>
      </c>
      <c r="K344" s="15"/>
      <c r="L344" s="10" t="s">
        <v>25</v>
      </c>
      <c r="M344" s="10"/>
      <c r="N344" s="14" t="str">
        <f t="shared" si="11"/>
        <v/>
      </c>
      <c r="O344" s="10" t="s">
        <v>25</v>
      </c>
      <c r="P344" s="16"/>
    </row>
    <row r="345" spans="2:16" ht="72.599999999999994" customHeight="1" x14ac:dyDescent="0.25">
      <c r="B345" s="10" t="s">
        <v>328</v>
      </c>
      <c r="C345" s="10" t="s">
        <v>688</v>
      </c>
      <c r="D345" s="11" t="s">
        <v>330</v>
      </c>
      <c r="E345" s="22" t="s">
        <v>689</v>
      </c>
      <c r="F345" s="13" t="s">
        <v>332</v>
      </c>
      <c r="G345" s="4"/>
      <c r="H345" s="4"/>
      <c r="I345" s="5"/>
      <c r="J345" s="14" t="str">
        <f t="shared" si="10"/>
        <v/>
      </c>
      <c r="K345" s="15"/>
      <c r="L345" s="10" t="s">
        <v>25</v>
      </c>
      <c r="M345" s="10"/>
      <c r="N345" s="14" t="str">
        <f t="shared" si="11"/>
        <v/>
      </c>
      <c r="O345" s="10" t="s">
        <v>25</v>
      </c>
      <c r="P345" s="16"/>
    </row>
    <row r="346" spans="2:16" ht="87" customHeight="1" x14ac:dyDescent="0.25">
      <c r="B346" s="10" t="s">
        <v>328</v>
      </c>
      <c r="C346" s="10" t="s">
        <v>690</v>
      </c>
      <c r="D346" s="11" t="s">
        <v>330</v>
      </c>
      <c r="E346" s="22" t="s">
        <v>691</v>
      </c>
      <c r="F346" s="13" t="s">
        <v>332</v>
      </c>
      <c r="G346" s="4"/>
      <c r="H346" s="4"/>
      <c r="I346" s="5"/>
      <c r="J346" s="14" t="str">
        <f t="shared" si="10"/>
        <v/>
      </c>
      <c r="K346" s="15"/>
      <c r="L346" s="10" t="s">
        <v>25</v>
      </c>
      <c r="M346" s="10"/>
      <c r="N346" s="14" t="str">
        <f t="shared" si="11"/>
        <v/>
      </c>
      <c r="O346" s="10" t="s">
        <v>36</v>
      </c>
      <c r="P346" s="16"/>
    </row>
    <row r="347" spans="2:16" ht="57.95" customHeight="1" x14ac:dyDescent="0.25">
      <c r="B347" s="10" t="s">
        <v>328</v>
      </c>
      <c r="C347" s="10" t="s">
        <v>692</v>
      </c>
      <c r="D347" s="11" t="s">
        <v>330</v>
      </c>
      <c r="E347" s="22" t="s">
        <v>693</v>
      </c>
      <c r="F347" s="13" t="s">
        <v>332</v>
      </c>
      <c r="G347" s="4"/>
      <c r="H347" s="4"/>
      <c r="I347" s="5"/>
      <c r="J347" s="14" t="str">
        <f t="shared" si="10"/>
        <v/>
      </c>
      <c r="K347" s="15"/>
      <c r="L347" s="10" t="s">
        <v>25</v>
      </c>
      <c r="M347" s="10"/>
      <c r="N347" s="14" t="str">
        <f t="shared" si="11"/>
        <v/>
      </c>
      <c r="O347" s="10" t="s">
        <v>36</v>
      </c>
      <c r="P347" s="16"/>
    </row>
    <row r="348" spans="2:16" ht="57.95" customHeight="1" x14ac:dyDescent="0.25">
      <c r="B348" s="10" t="s">
        <v>328</v>
      </c>
      <c r="C348" s="10" t="s">
        <v>694</v>
      </c>
      <c r="D348" s="11" t="s">
        <v>330</v>
      </c>
      <c r="E348" s="22" t="s">
        <v>695</v>
      </c>
      <c r="F348" s="13" t="s">
        <v>332</v>
      </c>
      <c r="G348" s="4"/>
      <c r="H348" s="4"/>
      <c r="I348" s="5"/>
      <c r="J348" s="14" t="str">
        <f t="shared" si="10"/>
        <v/>
      </c>
      <c r="K348" s="15"/>
      <c r="L348" s="10" t="s">
        <v>25</v>
      </c>
      <c r="M348" s="10"/>
      <c r="N348" s="14" t="str">
        <f t="shared" si="11"/>
        <v/>
      </c>
      <c r="O348" s="10" t="s">
        <v>36</v>
      </c>
      <c r="P348" s="16"/>
    </row>
    <row r="349" spans="2:16" ht="87" customHeight="1" x14ac:dyDescent="0.25">
      <c r="B349" s="10" t="s">
        <v>328</v>
      </c>
      <c r="C349" s="10" t="s">
        <v>696</v>
      </c>
      <c r="D349" s="11" t="s">
        <v>330</v>
      </c>
      <c r="E349" s="22" t="s">
        <v>697</v>
      </c>
      <c r="F349" s="13" t="s">
        <v>332</v>
      </c>
      <c r="G349" s="4"/>
      <c r="H349" s="4"/>
      <c r="I349" s="5"/>
      <c r="J349" s="14" t="str">
        <f t="shared" si="10"/>
        <v/>
      </c>
      <c r="K349" s="15"/>
      <c r="L349" s="10" t="s">
        <v>25</v>
      </c>
      <c r="M349" s="10"/>
      <c r="N349" s="14" t="str">
        <f t="shared" si="11"/>
        <v/>
      </c>
      <c r="O349" s="10" t="s">
        <v>36</v>
      </c>
      <c r="P349" s="16"/>
    </row>
    <row r="350" spans="2:16" ht="72.599999999999994" customHeight="1" x14ac:dyDescent="0.25">
      <c r="B350" s="10" t="s">
        <v>328</v>
      </c>
      <c r="C350" s="10" t="s">
        <v>698</v>
      </c>
      <c r="D350" s="11" t="s">
        <v>330</v>
      </c>
      <c r="E350" s="22" t="s">
        <v>699</v>
      </c>
      <c r="F350" s="13" t="s">
        <v>332</v>
      </c>
      <c r="G350" s="4"/>
      <c r="H350" s="4"/>
      <c r="I350" s="5"/>
      <c r="J350" s="14" t="str">
        <f t="shared" si="10"/>
        <v/>
      </c>
      <c r="K350" s="15"/>
      <c r="L350" s="10" t="s">
        <v>25</v>
      </c>
      <c r="M350" s="10"/>
      <c r="N350" s="14" t="str">
        <f t="shared" si="11"/>
        <v/>
      </c>
      <c r="O350" s="10" t="s">
        <v>25</v>
      </c>
      <c r="P350" s="16"/>
    </row>
    <row r="351" spans="2:16" ht="57.95" customHeight="1" x14ac:dyDescent="0.25">
      <c r="B351" s="10" t="s">
        <v>328</v>
      </c>
      <c r="C351" s="10" t="s">
        <v>700</v>
      </c>
      <c r="D351" s="11" t="s">
        <v>330</v>
      </c>
      <c r="E351" s="22" t="s">
        <v>701</v>
      </c>
      <c r="F351" s="13" t="s">
        <v>332</v>
      </c>
      <c r="G351" s="4"/>
      <c r="H351" s="4"/>
      <c r="I351" s="5"/>
      <c r="J351" s="14" t="str">
        <f t="shared" si="10"/>
        <v/>
      </c>
      <c r="K351" s="15"/>
      <c r="L351" s="10" t="s">
        <v>25</v>
      </c>
      <c r="M351" s="10"/>
      <c r="N351" s="14" t="str">
        <f t="shared" si="11"/>
        <v/>
      </c>
      <c r="O351" s="10" t="s">
        <v>25</v>
      </c>
      <c r="P351" s="16"/>
    </row>
    <row r="352" spans="2:16" ht="57.95" customHeight="1" x14ac:dyDescent="0.25">
      <c r="B352" s="10" t="s">
        <v>328</v>
      </c>
      <c r="C352" s="10" t="s">
        <v>702</v>
      </c>
      <c r="D352" s="11" t="s">
        <v>330</v>
      </c>
      <c r="E352" s="22" t="s">
        <v>703</v>
      </c>
      <c r="F352" s="13" t="s">
        <v>332</v>
      </c>
      <c r="G352" s="4"/>
      <c r="H352" s="4"/>
      <c r="I352" s="5"/>
      <c r="J352" s="14" t="str">
        <f t="shared" si="10"/>
        <v/>
      </c>
      <c r="K352" s="15"/>
      <c r="L352" s="10" t="s">
        <v>25</v>
      </c>
      <c r="M352" s="10"/>
      <c r="N352" s="14" t="str">
        <f t="shared" si="11"/>
        <v/>
      </c>
      <c r="O352" s="10" t="s">
        <v>25</v>
      </c>
      <c r="P352" s="16"/>
    </row>
    <row r="353" spans="2:16" ht="57.95" customHeight="1" x14ac:dyDescent="0.25">
      <c r="B353" s="10" t="s">
        <v>328</v>
      </c>
      <c r="C353" s="10" t="s">
        <v>704</v>
      </c>
      <c r="D353" s="11" t="s">
        <v>330</v>
      </c>
      <c r="E353" s="22" t="s">
        <v>705</v>
      </c>
      <c r="F353" s="13" t="s">
        <v>332</v>
      </c>
      <c r="G353" s="4"/>
      <c r="H353" s="4"/>
      <c r="I353" s="5"/>
      <c r="J353" s="14" t="str">
        <f t="shared" si="10"/>
        <v/>
      </c>
      <c r="K353" s="15"/>
      <c r="L353" s="10" t="s">
        <v>25</v>
      </c>
      <c r="M353" s="10"/>
      <c r="N353" s="14" t="str">
        <f t="shared" si="11"/>
        <v/>
      </c>
      <c r="O353" s="10" t="s">
        <v>25</v>
      </c>
      <c r="P353" s="16"/>
    </row>
    <row r="354" spans="2:16" ht="87" customHeight="1" x14ac:dyDescent="0.25">
      <c r="B354" s="10" t="s">
        <v>328</v>
      </c>
      <c r="C354" s="10" t="s">
        <v>706</v>
      </c>
      <c r="D354" s="11" t="s">
        <v>330</v>
      </c>
      <c r="E354" s="22" t="s">
        <v>707</v>
      </c>
      <c r="F354" s="13" t="s">
        <v>332</v>
      </c>
      <c r="G354" s="4"/>
      <c r="H354" s="4"/>
      <c r="I354" s="5"/>
      <c r="J354" s="14" t="str">
        <f t="shared" si="10"/>
        <v/>
      </c>
      <c r="K354" s="15"/>
      <c r="L354" s="10" t="s">
        <v>25</v>
      </c>
      <c r="M354" s="10"/>
      <c r="N354" s="14" t="str">
        <f t="shared" si="11"/>
        <v/>
      </c>
      <c r="O354" s="10" t="s">
        <v>36</v>
      </c>
      <c r="P354" s="16"/>
    </row>
    <row r="355" spans="2:16" ht="57.95" customHeight="1" x14ac:dyDescent="0.25">
      <c r="B355" s="10" t="s">
        <v>328</v>
      </c>
      <c r="C355" s="10" t="s">
        <v>708</v>
      </c>
      <c r="D355" s="11" t="s">
        <v>330</v>
      </c>
      <c r="E355" s="22" t="s">
        <v>709</v>
      </c>
      <c r="F355" s="13" t="s">
        <v>332</v>
      </c>
      <c r="G355" s="4"/>
      <c r="H355" s="4"/>
      <c r="I355" s="5"/>
      <c r="J355" s="14" t="str">
        <f t="shared" si="10"/>
        <v/>
      </c>
      <c r="K355" s="15"/>
      <c r="L355" s="10" t="s">
        <v>25</v>
      </c>
      <c r="M355" s="10"/>
      <c r="N355" s="14" t="str">
        <f t="shared" si="11"/>
        <v/>
      </c>
      <c r="O355" s="10" t="s">
        <v>25</v>
      </c>
      <c r="P355" s="16"/>
    </row>
    <row r="356" spans="2:16" ht="57.95" customHeight="1" x14ac:dyDescent="0.25">
      <c r="B356" s="10" t="s">
        <v>328</v>
      </c>
      <c r="C356" s="10" t="s">
        <v>710</v>
      </c>
      <c r="D356" s="11" t="s">
        <v>330</v>
      </c>
      <c r="E356" s="22" t="s">
        <v>711</v>
      </c>
      <c r="F356" s="13" t="s">
        <v>332</v>
      </c>
      <c r="G356" s="4"/>
      <c r="H356" s="4"/>
      <c r="I356" s="5"/>
      <c r="J356" s="14" t="str">
        <f t="shared" si="10"/>
        <v/>
      </c>
      <c r="K356" s="15"/>
      <c r="L356" s="10" t="s">
        <v>25</v>
      </c>
      <c r="M356" s="10"/>
      <c r="N356" s="14" t="str">
        <f t="shared" si="11"/>
        <v/>
      </c>
      <c r="O356" s="10" t="s">
        <v>25</v>
      </c>
      <c r="P356" s="16"/>
    </row>
    <row r="357" spans="2:16" ht="57.95" customHeight="1" x14ac:dyDescent="0.25">
      <c r="B357" s="10" t="s">
        <v>328</v>
      </c>
      <c r="C357" s="10" t="s">
        <v>712</v>
      </c>
      <c r="D357" s="11" t="s">
        <v>330</v>
      </c>
      <c r="E357" s="22" t="s">
        <v>713</v>
      </c>
      <c r="F357" s="13" t="s">
        <v>332</v>
      </c>
      <c r="G357" s="4"/>
      <c r="H357" s="4"/>
      <c r="I357" s="5"/>
      <c r="J357" s="14" t="str">
        <f t="shared" si="10"/>
        <v/>
      </c>
      <c r="K357" s="15"/>
      <c r="L357" s="10" t="s">
        <v>25</v>
      </c>
      <c r="M357" s="10"/>
      <c r="N357" s="14" t="str">
        <f t="shared" si="11"/>
        <v/>
      </c>
      <c r="O357" s="10" t="s">
        <v>25</v>
      </c>
      <c r="P357" s="16"/>
    </row>
    <row r="358" spans="2:16" ht="57.95" customHeight="1" x14ac:dyDescent="0.25">
      <c r="B358" s="10" t="s">
        <v>328</v>
      </c>
      <c r="C358" s="10" t="s">
        <v>714</v>
      </c>
      <c r="D358" s="11" t="s">
        <v>330</v>
      </c>
      <c r="E358" s="22" t="s">
        <v>715</v>
      </c>
      <c r="F358" s="13" t="s">
        <v>332</v>
      </c>
      <c r="G358" s="4"/>
      <c r="H358" s="4"/>
      <c r="I358" s="5"/>
      <c r="J358" s="14" t="str">
        <f t="shared" si="10"/>
        <v/>
      </c>
      <c r="K358" s="15"/>
      <c r="L358" s="10" t="s">
        <v>25</v>
      </c>
      <c r="M358" s="10"/>
      <c r="N358" s="14" t="str">
        <f t="shared" si="11"/>
        <v/>
      </c>
      <c r="O358" s="10" t="s">
        <v>25</v>
      </c>
      <c r="P358" s="16"/>
    </row>
    <row r="359" spans="2:16" ht="57.95" customHeight="1" x14ac:dyDescent="0.25">
      <c r="B359" s="10" t="s">
        <v>328</v>
      </c>
      <c r="C359" s="10" t="s">
        <v>716</v>
      </c>
      <c r="D359" s="11" t="s">
        <v>330</v>
      </c>
      <c r="E359" s="22" t="s">
        <v>717</v>
      </c>
      <c r="F359" s="13" t="s">
        <v>332</v>
      </c>
      <c r="G359" s="4"/>
      <c r="H359" s="4"/>
      <c r="I359" s="5"/>
      <c r="J359" s="14" t="str">
        <f t="shared" si="10"/>
        <v/>
      </c>
      <c r="K359" s="15"/>
      <c r="L359" s="10" t="s">
        <v>25</v>
      </c>
      <c r="M359" s="10"/>
      <c r="N359" s="14" t="str">
        <f t="shared" si="11"/>
        <v/>
      </c>
      <c r="O359" s="10" t="s">
        <v>25</v>
      </c>
      <c r="P359" s="16"/>
    </row>
    <row r="360" spans="2:16" ht="57.95" customHeight="1" x14ac:dyDescent="0.25">
      <c r="B360" s="10" t="s">
        <v>328</v>
      </c>
      <c r="C360" s="10" t="s">
        <v>718</v>
      </c>
      <c r="D360" s="11" t="s">
        <v>330</v>
      </c>
      <c r="E360" s="22" t="s">
        <v>719</v>
      </c>
      <c r="F360" s="13" t="s">
        <v>332</v>
      </c>
      <c r="G360" s="4"/>
      <c r="H360" s="4"/>
      <c r="I360" s="5"/>
      <c r="J360" s="14" t="str">
        <f t="shared" si="10"/>
        <v/>
      </c>
      <c r="K360" s="15"/>
      <c r="L360" s="10" t="s">
        <v>25</v>
      </c>
      <c r="M360" s="10"/>
      <c r="N360" s="14" t="str">
        <f t="shared" si="11"/>
        <v/>
      </c>
      <c r="O360" s="10" t="s">
        <v>25</v>
      </c>
      <c r="P360" s="16"/>
    </row>
    <row r="361" spans="2:16" ht="43.5" customHeight="1" x14ac:dyDescent="0.25">
      <c r="B361" s="10" t="s">
        <v>328</v>
      </c>
      <c r="C361" s="10" t="s">
        <v>720</v>
      </c>
      <c r="D361" s="11" t="s">
        <v>330</v>
      </c>
      <c r="E361" s="22" t="s">
        <v>721</v>
      </c>
      <c r="F361" s="13" t="s">
        <v>332</v>
      </c>
      <c r="G361" s="4"/>
      <c r="H361" s="4"/>
      <c r="I361" s="5"/>
      <c r="J361" s="14" t="str">
        <f t="shared" si="10"/>
        <v/>
      </c>
      <c r="K361" s="15"/>
      <c r="L361" s="10" t="s">
        <v>25</v>
      </c>
      <c r="M361" s="10"/>
      <c r="N361" s="14" t="str">
        <f t="shared" si="11"/>
        <v/>
      </c>
      <c r="O361" s="10" t="s">
        <v>25</v>
      </c>
      <c r="P361" s="16"/>
    </row>
    <row r="362" spans="2:16" ht="57.95" customHeight="1" x14ac:dyDescent="0.25">
      <c r="B362" s="10" t="s">
        <v>328</v>
      </c>
      <c r="C362" s="10" t="s">
        <v>722</v>
      </c>
      <c r="D362" s="11" t="s">
        <v>330</v>
      </c>
      <c r="E362" s="22" t="s">
        <v>723</v>
      </c>
      <c r="F362" s="13" t="s">
        <v>332</v>
      </c>
      <c r="G362" s="4"/>
      <c r="H362" s="4"/>
      <c r="I362" s="5"/>
      <c r="J362" s="14" t="str">
        <f t="shared" si="10"/>
        <v/>
      </c>
      <c r="K362" s="15"/>
      <c r="L362" s="10" t="s">
        <v>25</v>
      </c>
      <c r="M362" s="10"/>
      <c r="N362" s="14" t="str">
        <f t="shared" si="11"/>
        <v/>
      </c>
      <c r="O362" s="10" t="s">
        <v>25</v>
      </c>
      <c r="P362" s="16"/>
    </row>
    <row r="363" spans="2:16" ht="57.95" customHeight="1" x14ac:dyDescent="0.25">
      <c r="B363" s="10" t="s">
        <v>328</v>
      </c>
      <c r="C363" s="10" t="s">
        <v>724</v>
      </c>
      <c r="D363" s="11" t="s">
        <v>330</v>
      </c>
      <c r="E363" s="22" t="s">
        <v>725</v>
      </c>
      <c r="F363" s="13" t="s">
        <v>332</v>
      </c>
      <c r="G363" s="4"/>
      <c r="H363" s="4"/>
      <c r="I363" s="5"/>
      <c r="J363" s="14" t="str">
        <f t="shared" si="10"/>
        <v/>
      </c>
      <c r="K363" s="15"/>
      <c r="L363" s="10" t="s">
        <v>25</v>
      </c>
      <c r="M363" s="10"/>
      <c r="N363" s="14" t="str">
        <f t="shared" si="11"/>
        <v/>
      </c>
      <c r="O363" s="10" t="s">
        <v>25</v>
      </c>
      <c r="P363" s="16"/>
    </row>
    <row r="364" spans="2:16" ht="57.95" customHeight="1" x14ac:dyDescent="0.25">
      <c r="B364" s="10" t="s">
        <v>328</v>
      </c>
      <c r="C364" s="10" t="s">
        <v>726</v>
      </c>
      <c r="D364" s="11" t="s">
        <v>330</v>
      </c>
      <c r="E364" s="22" t="s">
        <v>727</v>
      </c>
      <c r="F364" s="13" t="s">
        <v>332</v>
      </c>
      <c r="G364" s="4"/>
      <c r="H364" s="4"/>
      <c r="I364" s="5"/>
      <c r="J364" s="14" t="str">
        <f t="shared" si="10"/>
        <v/>
      </c>
      <c r="K364" s="15"/>
      <c r="L364" s="10" t="s">
        <v>25</v>
      </c>
      <c r="M364" s="10"/>
      <c r="N364" s="14" t="str">
        <f t="shared" si="11"/>
        <v/>
      </c>
      <c r="O364" s="10" t="s">
        <v>25</v>
      </c>
      <c r="P364" s="16"/>
    </row>
    <row r="365" spans="2:16" ht="57.95" customHeight="1" x14ac:dyDescent="0.25">
      <c r="B365" s="10" t="s">
        <v>328</v>
      </c>
      <c r="C365" s="10" t="s">
        <v>728</v>
      </c>
      <c r="D365" s="11" t="s">
        <v>330</v>
      </c>
      <c r="E365" s="22" t="s">
        <v>729</v>
      </c>
      <c r="F365" s="13" t="s">
        <v>332</v>
      </c>
      <c r="G365" s="4"/>
      <c r="H365" s="4"/>
      <c r="I365" s="5"/>
      <c r="J365" s="14" t="str">
        <f t="shared" si="10"/>
        <v/>
      </c>
      <c r="K365" s="15"/>
      <c r="L365" s="10" t="s">
        <v>25</v>
      </c>
      <c r="M365" s="10"/>
      <c r="N365" s="14" t="str">
        <f t="shared" si="11"/>
        <v/>
      </c>
      <c r="O365" s="10" t="s">
        <v>25</v>
      </c>
      <c r="P365" s="16"/>
    </row>
    <row r="366" spans="2:16" ht="57.95" customHeight="1" x14ac:dyDescent="0.25">
      <c r="B366" s="10" t="s">
        <v>328</v>
      </c>
      <c r="C366" s="10" t="s">
        <v>730</v>
      </c>
      <c r="D366" s="11" t="s">
        <v>330</v>
      </c>
      <c r="E366" s="22" t="s">
        <v>731</v>
      </c>
      <c r="F366" s="13" t="s">
        <v>332</v>
      </c>
      <c r="G366" s="4"/>
      <c r="H366" s="4"/>
      <c r="I366" s="5"/>
      <c r="J366" s="14" t="str">
        <f t="shared" si="10"/>
        <v/>
      </c>
      <c r="K366" s="15"/>
      <c r="L366" s="10" t="s">
        <v>25</v>
      </c>
      <c r="M366" s="10"/>
      <c r="N366" s="14" t="str">
        <f t="shared" si="11"/>
        <v/>
      </c>
      <c r="O366" s="10" t="s">
        <v>25</v>
      </c>
      <c r="P366" s="16"/>
    </row>
    <row r="367" spans="2:16" ht="57.95" customHeight="1" x14ac:dyDescent="0.25">
      <c r="B367" s="10" t="s">
        <v>328</v>
      </c>
      <c r="C367" s="10" t="s">
        <v>732</v>
      </c>
      <c r="D367" s="11" t="s">
        <v>330</v>
      </c>
      <c r="E367" s="22" t="s">
        <v>733</v>
      </c>
      <c r="F367" s="13" t="s">
        <v>332</v>
      </c>
      <c r="G367" s="4"/>
      <c r="H367" s="4"/>
      <c r="I367" s="5"/>
      <c r="J367" s="14" t="str">
        <f t="shared" si="10"/>
        <v/>
      </c>
      <c r="K367" s="15"/>
      <c r="L367" s="10" t="s">
        <v>25</v>
      </c>
      <c r="M367" s="10"/>
      <c r="N367" s="14" t="str">
        <f t="shared" si="11"/>
        <v/>
      </c>
      <c r="O367" s="10" t="s">
        <v>25</v>
      </c>
      <c r="P367" s="16"/>
    </row>
    <row r="368" spans="2:16" ht="57.95" customHeight="1" x14ac:dyDescent="0.25">
      <c r="B368" s="10" t="s">
        <v>328</v>
      </c>
      <c r="C368" s="10" t="s">
        <v>734</v>
      </c>
      <c r="D368" s="11" t="s">
        <v>330</v>
      </c>
      <c r="E368" s="22" t="s">
        <v>735</v>
      </c>
      <c r="F368" s="13" t="s">
        <v>332</v>
      </c>
      <c r="G368" s="4"/>
      <c r="H368" s="4"/>
      <c r="I368" s="5"/>
      <c r="J368" s="14" t="str">
        <f t="shared" si="10"/>
        <v/>
      </c>
      <c r="K368" s="15"/>
      <c r="L368" s="10" t="s">
        <v>25</v>
      </c>
      <c r="M368" s="10"/>
      <c r="N368" s="14" t="str">
        <f t="shared" si="11"/>
        <v/>
      </c>
      <c r="O368" s="10" t="s">
        <v>25</v>
      </c>
      <c r="P368" s="16"/>
    </row>
    <row r="369" spans="2:16" ht="57.95" customHeight="1" x14ac:dyDescent="0.25">
      <c r="B369" s="10" t="s">
        <v>328</v>
      </c>
      <c r="C369" s="10" t="s">
        <v>736</v>
      </c>
      <c r="D369" s="11" t="s">
        <v>330</v>
      </c>
      <c r="E369" s="22" t="s">
        <v>737</v>
      </c>
      <c r="F369" s="13" t="s">
        <v>332</v>
      </c>
      <c r="G369" s="4"/>
      <c r="H369" s="4"/>
      <c r="I369" s="5"/>
      <c r="J369" s="14" t="str">
        <f t="shared" si="10"/>
        <v/>
      </c>
      <c r="K369" s="15"/>
      <c r="L369" s="10" t="s">
        <v>25</v>
      </c>
      <c r="M369" s="10"/>
      <c r="N369" s="14" t="str">
        <f t="shared" si="11"/>
        <v/>
      </c>
      <c r="O369" s="10" t="s">
        <v>25</v>
      </c>
      <c r="P369" s="16"/>
    </row>
    <row r="370" spans="2:16" ht="57.95" customHeight="1" x14ac:dyDescent="0.25">
      <c r="B370" s="10" t="s">
        <v>328</v>
      </c>
      <c r="C370" s="10" t="s">
        <v>738</v>
      </c>
      <c r="D370" s="11" t="s">
        <v>330</v>
      </c>
      <c r="E370" s="22" t="s">
        <v>739</v>
      </c>
      <c r="F370" s="13" t="s">
        <v>332</v>
      </c>
      <c r="G370" s="4"/>
      <c r="H370" s="4"/>
      <c r="I370" s="5"/>
      <c r="J370" s="14" t="str">
        <f t="shared" si="10"/>
        <v/>
      </c>
      <c r="K370" s="15"/>
      <c r="L370" s="10" t="s">
        <v>25</v>
      </c>
      <c r="M370" s="10"/>
      <c r="N370" s="14" t="str">
        <f t="shared" si="11"/>
        <v/>
      </c>
      <c r="O370" s="10" t="s">
        <v>25</v>
      </c>
      <c r="P370" s="16"/>
    </row>
    <row r="371" spans="2:16" ht="72.599999999999994" customHeight="1" x14ac:dyDescent="0.25">
      <c r="B371" s="10" t="s">
        <v>328</v>
      </c>
      <c r="C371" s="10" t="s">
        <v>740</v>
      </c>
      <c r="D371" s="11" t="s">
        <v>330</v>
      </c>
      <c r="E371" s="22" t="s">
        <v>741</v>
      </c>
      <c r="F371" s="13" t="s">
        <v>332</v>
      </c>
      <c r="G371" s="4"/>
      <c r="H371" s="4"/>
      <c r="I371" s="5"/>
      <c r="J371" s="14" t="str">
        <f t="shared" si="10"/>
        <v/>
      </c>
      <c r="K371" s="15"/>
      <c r="L371" s="10" t="s">
        <v>25</v>
      </c>
      <c r="M371" s="10"/>
      <c r="N371" s="14" t="str">
        <f t="shared" si="11"/>
        <v/>
      </c>
      <c r="O371" s="10" t="s">
        <v>25</v>
      </c>
      <c r="P371" s="16"/>
    </row>
    <row r="372" spans="2:16" ht="87" customHeight="1" x14ac:dyDescent="0.25">
      <c r="B372" s="10" t="s">
        <v>328</v>
      </c>
      <c r="C372" s="10" t="s">
        <v>742</v>
      </c>
      <c r="D372" s="11" t="s">
        <v>330</v>
      </c>
      <c r="E372" s="22" t="s">
        <v>743</v>
      </c>
      <c r="F372" s="13" t="s">
        <v>332</v>
      </c>
      <c r="G372" s="4"/>
      <c r="H372" s="4"/>
      <c r="I372" s="5"/>
      <c r="J372" s="14" t="str">
        <f t="shared" si="10"/>
        <v/>
      </c>
      <c r="K372" s="15"/>
      <c r="L372" s="10" t="s">
        <v>25</v>
      </c>
      <c r="M372" s="10"/>
      <c r="N372" s="14" t="str">
        <f t="shared" si="11"/>
        <v/>
      </c>
      <c r="O372" s="10" t="s">
        <v>25</v>
      </c>
      <c r="P372" s="16"/>
    </row>
    <row r="373" spans="2:16" ht="43.5" customHeight="1" x14ac:dyDescent="0.25">
      <c r="B373" s="10" t="s">
        <v>328</v>
      </c>
      <c r="C373" s="10" t="s">
        <v>744</v>
      </c>
      <c r="D373" s="11" t="s">
        <v>330</v>
      </c>
      <c r="E373" s="22" t="s">
        <v>745</v>
      </c>
      <c r="F373" s="13" t="s">
        <v>332</v>
      </c>
      <c r="G373" s="4"/>
      <c r="H373" s="4"/>
      <c r="I373" s="5"/>
      <c r="J373" s="14" t="str">
        <f t="shared" si="10"/>
        <v/>
      </c>
      <c r="K373" s="15"/>
      <c r="L373" s="10" t="s">
        <v>25</v>
      </c>
      <c r="M373" s="10"/>
      <c r="N373" s="14" t="str">
        <f t="shared" si="11"/>
        <v/>
      </c>
      <c r="O373" s="10" t="s">
        <v>25</v>
      </c>
      <c r="P373" s="16"/>
    </row>
    <row r="374" spans="2:16" ht="57.95" customHeight="1" x14ac:dyDescent="0.25">
      <c r="B374" s="10" t="s">
        <v>328</v>
      </c>
      <c r="C374" s="10" t="s">
        <v>746</v>
      </c>
      <c r="D374" s="11" t="s">
        <v>330</v>
      </c>
      <c r="E374" s="22" t="s">
        <v>747</v>
      </c>
      <c r="F374" s="13" t="s">
        <v>332</v>
      </c>
      <c r="G374" s="4"/>
      <c r="H374" s="4"/>
      <c r="I374" s="5"/>
      <c r="J374" s="14" t="str">
        <f t="shared" si="10"/>
        <v/>
      </c>
      <c r="K374" s="15"/>
      <c r="L374" s="10" t="s">
        <v>25</v>
      </c>
      <c r="M374" s="10"/>
      <c r="N374" s="14" t="str">
        <f t="shared" si="11"/>
        <v/>
      </c>
      <c r="O374" s="10" t="s">
        <v>25</v>
      </c>
      <c r="P374" s="16"/>
    </row>
    <row r="375" spans="2:16" ht="57.95" customHeight="1" x14ac:dyDescent="0.25">
      <c r="B375" s="10" t="s">
        <v>328</v>
      </c>
      <c r="C375" s="10" t="s">
        <v>748</v>
      </c>
      <c r="D375" s="11" t="s">
        <v>330</v>
      </c>
      <c r="E375" s="22" t="s">
        <v>749</v>
      </c>
      <c r="F375" s="13" t="s">
        <v>332</v>
      </c>
      <c r="G375" s="4"/>
      <c r="H375" s="4"/>
      <c r="I375" s="5"/>
      <c r="J375" s="14" t="str">
        <f t="shared" si="10"/>
        <v/>
      </c>
      <c r="K375" s="15"/>
      <c r="L375" s="10" t="s">
        <v>25</v>
      </c>
      <c r="M375" s="10"/>
      <c r="N375" s="14" t="str">
        <f t="shared" si="11"/>
        <v/>
      </c>
      <c r="O375" s="10" t="s">
        <v>25</v>
      </c>
      <c r="P375" s="16"/>
    </row>
    <row r="376" spans="2:16" ht="101.45" customHeight="1" x14ac:dyDescent="0.25">
      <c r="B376" s="10" t="s">
        <v>328</v>
      </c>
      <c r="C376" s="10" t="s">
        <v>750</v>
      </c>
      <c r="D376" s="11" t="s">
        <v>330</v>
      </c>
      <c r="E376" s="22" t="s">
        <v>751</v>
      </c>
      <c r="F376" s="13" t="s">
        <v>332</v>
      </c>
      <c r="G376" s="4"/>
      <c r="H376" s="4"/>
      <c r="I376" s="5"/>
      <c r="J376" s="14" t="str">
        <f t="shared" si="10"/>
        <v/>
      </c>
      <c r="K376" s="15"/>
      <c r="L376" s="10" t="s">
        <v>25</v>
      </c>
      <c r="M376" s="10"/>
      <c r="N376" s="14" t="str">
        <f t="shared" si="11"/>
        <v/>
      </c>
      <c r="O376" s="10" t="s">
        <v>25</v>
      </c>
      <c r="P376" s="16"/>
    </row>
    <row r="377" spans="2:16" ht="57.95" customHeight="1" x14ac:dyDescent="0.25">
      <c r="B377" s="10" t="s">
        <v>328</v>
      </c>
      <c r="C377" s="10" t="s">
        <v>752</v>
      </c>
      <c r="D377" s="11" t="s">
        <v>330</v>
      </c>
      <c r="E377" s="22" t="s">
        <v>753</v>
      </c>
      <c r="F377" s="13" t="s">
        <v>332</v>
      </c>
      <c r="G377" s="4"/>
      <c r="H377" s="4"/>
      <c r="I377" s="5"/>
      <c r="J377" s="14" t="str">
        <f t="shared" si="10"/>
        <v/>
      </c>
      <c r="K377" s="15"/>
      <c r="L377" s="10" t="s">
        <v>25</v>
      </c>
      <c r="M377" s="10"/>
      <c r="N377" s="14" t="str">
        <f t="shared" si="11"/>
        <v/>
      </c>
      <c r="O377" s="10" t="s">
        <v>25</v>
      </c>
      <c r="P377" s="16"/>
    </row>
    <row r="378" spans="2:16" ht="57.95" customHeight="1" x14ac:dyDescent="0.25">
      <c r="B378" s="10" t="s">
        <v>328</v>
      </c>
      <c r="C378" s="10" t="s">
        <v>754</v>
      </c>
      <c r="D378" s="11" t="s">
        <v>330</v>
      </c>
      <c r="E378" s="22" t="s">
        <v>755</v>
      </c>
      <c r="F378" s="13" t="s">
        <v>332</v>
      </c>
      <c r="G378" s="4"/>
      <c r="H378" s="4"/>
      <c r="I378" s="5"/>
      <c r="J378" s="14" t="str">
        <f t="shared" si="10"/>
        <v/>
      </c>
      <c r="K378" s="15"/>
      <c r="L378" s="10" t="s">
        <v>25</v>
      </c>
      <c r="M378" s="10"/>
      <c r="N378" s="14" t="str">
        <f t="shared" si="11"/>
        <v/>
      </c>
      <c r="O378" s="10" t="s">
        <v>25</v>
      </c>
      <c r="P378" s="16"/>
    </row>
    <row r="379" spans="2:16" ht="57.95" customHeight="1" x14ac:dyDescent="0.25">
      <c r="B379" s="10" t="s">
        <v>328</v>
      </c>
      <c r="C379" s="10" t="s">
        <v>756</v>
      </c>
      <c r="D379" s="11" t="s">
        <v>330</v>
      </c>
      <c r="E379" s="22" t="s">
        <v>757</v>
      </c>
      <c r="F379" s="13" t="s">
        <v>332</v>
      </c>
      <c r="G379" s="4"/>
      <c r="H379" s="4"/>
      <c r="I379" s="5"/>
      <c r="J379" s="14" t="str">
        <f t="shared" si="10"/>
        <v/>
      </c>
      <c r="K379" s="15"/>
      <c r="L379" s="10" t="s">
        <v>25</v>
      </c>
      <c r="M379" s="10"/>
      <c r="N379" s="14" t="str">
        <f t="shared" si="11"/>
        <v/>
      </c>
      <c r="O379" s="10" t="s">
        <v>36</v>
      </c>
      <c r="P379" s="16"/>
    </row>
    <row r="380" spans="2:16" ht="57.95" customHeight="1" x14ac:dyDescent="0.25">
      <c r="B380" s="10" t="s">
        <v>328</v>
      </c>
      <c r="C380" s="10" t="s">
        <v>758</v>
      </c>
      <c r="D380" s="11" t="s">
        <v>330</v>
      </c>
      <c r="E380" s="22" t="s">
        <v>759</v>
      </c>
      <c r="F380" s="13" t="s">
        <v>332</v>
      </c>
      <c r="G380" s="4"/>
      <c r="H380" s="4"/>
      <c r="I380" s="5"/>
      <c r="J380" s="14" t="str">
        <f t="shared" si="10"/>
        <v/>
      </c>
      <c r="K380" s="15"/>
      <c r="L380" s="10" t="s">
        <v>25</v>
      </c>
      <c r="M380" s="10"/>
      <c r="N380" s="14" t="str">
        <f t="shared" si="11"/>
        <v/>
      </c>
      <c r="O380" s="10" t="s">
        <v>36</v>
      </c>
      <c r="P380" s="16"/>
    </row>
    <row r="381" spans="2:16" ht="72.599999999999994" customHeight="1" x14ac:dyDescent="0.25">
      <c r="B381" s="10" t="s">
        <v>328</v>
      </c>
      <c r="C381" s="10" t="s">
        <v>760</v>
      </c>
      <c r="D381" s="11" t="s">
        <v>330</v>
      </c>
      <c r="E381" s="22" t="s">
        <v>761</v>
      </c>
      <c r="F381" s="13" t="s">
        <v>332</v>
      </c>
      <c r="G381" s="4"/>
      <c r="H381" s="4"/>
      <c r="I381" s="5"/>
      <c r="J381" s="14" t="str">
        <f t="shared" si="10"/>
        <v/>
      </c>
      <c r="K381" s="15"/>
      <c r="L381" s="10" t="s">
        <v>25</v>
      </c>
      <c r="M381" s="10"/>
      <c r="N381" s="14" t="str">
        <f t="shared" si="11"/>
        <v/>
      </c>
      <c r="O381" s="10" t="s">
        <v>36</v>
      </c>
      <c r="P381" s="16"/>
    </row>
    <row r="382" spans="2:16" ht="43.5" customHeight="1" x14ac:dyDescent="0.25">
      <c r="B382" s="10" t="s">
        <v>328</v>
      </c>
      <c r="C382" s="10" t="s">
        <v>762</v>
      </c>
      <c r="D382" s="11" t="s">
        <v>330</v>
      </c>
      <c r="E382" s="22" t="s">
        <v>763</v>
      </c>
      <c r="F382" s="13" t="s">
        <v>332</v>
      </c>
      <c r="G382" s="4"/>
      <c r="H382" s="4"/>
      <c r="I382" s="5"/>
      <c r="J382" s="14" t="str">
        <f t="shared" si="10"/>
        <v/>
      </c>
      <c r="K382" s="15"/>
      <c r="L382" s="10" t="s">
        <v>25</v>
      </c>
      <c r="M382" s="10"/>
      <c r="N382" s="14" t="str">
        <f t="shared" si="11"/>
        <v/>
      </c>
      <c r="O382" s="10" t="s">
        <v>36</v>
      </c>
      <c r="P382" s="16"/>
    </row>
    <row r="383" spans="2:16" ht="43.5" customHeight="1" x14ac:dyDescent="0.25">
      <c r="B383" s="10" t="s">
        <v>328</v>
      </c>
      <c r="C383" s="10" t="s">
        <v>764</v>
      </c>
      <c r="D383" s="11" t="s">
        <v>330</v>
      </c>
      <c r="E383" s="22" t="s">
        <v>765</v>
      </c>
      <c r="F383" s="13" t="s">
        <v>332</v>
      </c>
      <c r="G383" s="4"/>
      <c r="H383" s="4"/>
      <c r="I383" s="5"/>
      <c r="J383" s="14" t="str">
        <f t="shared" si="10"/>
        <v/>
      </c>
      <c r="K383" s="15"/>
      <c r="L383" s="10" t="s">
        <v>25</v>
      </c>
      <c r="M383" s="10"/>
      <c r="N383" s="14" t="str">
        <f t="shared" si="11"/>
        <v/>
      </c>
      <c r="O383" s="10" t="s">
        <v>36</v>
      </c>
      <c r="P383" s="16"/>
    </row>
    <row r="384" spans="2:16" ht="43.5" customHeight="1" x14ac:dyDescent="0.25">
      <c r="B384" s="10" t="s">
        <v>328</v>
      </c>
      <c r="C384" s="10" t="s">
        <v>766</v>
      </c>
      <c r="D384" s="11" t="s">
        <v>330</v>
      </c>
      <c r="E384" s="22" t="s">
        <v>767</v>
      </c>
      <c r="F384" s="13" t="s">
        <v>332</v>
      </c>
      <c r="G384" s="4"/>
      <c r="H384" s="4"/>
      <c r="I384" s="5"/>
      <c r="J384" s="14" t="str">
        <f t="shared" si="10"/>
        <v/>
      </c>
      <c r="K384" s="15"/>
      <c r="L384" s="10" t="s">
        <v>25</v>
      </c>
      <c r="M384" s="10"/>
      <c r="N384" s="14" t="str">
        <f t="shared" si="11"/>
        <v/>
      </c>
      <c r="O384" s="10" t="s">
        <v>36</v>
      </c>
      <c r="P384" s="16"/>
    </row>
    <row r="385" spans="2:16" ht="43.5" customHeight="1" x14ac:dyDescent="0.25">
      <c r="B385" s="10" t="s">
        <v>328</v>
      </c>
      <c r="C385" s="10" t="s">
        <v>768</v>
      </c>
      <c r="D385" s="11" t="s">
        <v>330</v>
      </c>
      <c r="E385" s="22" t="s">
        <v>769</v>
      </c>
      <c r="F385" s="13" t="s">
        <v>332</v>
      </c>
      <c r="G385" s="4"/>
      <c r="H385" s="4"/>
      <c r="I385" s="5"/>
      <c r="J385" s="14" t="str">
        <f t="shared" si="10"/>
        <v/>
      </c>
      <c r="K385" s="15"/>
      <c r="L385" s="10" t="s">
        <v>25</v>
      </c>
      <c r="M385" s="10"/>
      <c r="N385" s="14" t="str">
        <f t="shared" si="11"/>
        <v/>
      </c>
      <c r="O385" s="10" t="s">
        <v>36</v>
      </c>
      <c r="P385" s="16"/>
    </row>
    <row r="386" spans="2:16" ht="43.5" customHeight="1" x14ac:dyDescent="0.25">
      <c r="B386" s="10" t="s">
        <v>328</v>
      </c>
      <c r="C386" s="10" t="s">
        <v>770</v>
      </c>
      <c r="D386" s="11" t="s">
        <v>330</v>
      </c>
      <c r="E386" s="22" t="s">
        <v>771</v>
      </c>
      <c r="F386" s="13" t="s">
        <v>332</v>
      </c>
      <c r="G386" s="4"/>
      <c r="H386" s="4"/>
      <c r="I386" s="5"/>
      <c r="J386" s="14" t="str">
        <f t="shared" si="10"/>
        <v/>
      </c>
      <c r="K386" s="15"/>
      <c r="L386" s="10" t="s">
        <v>25</v>
      </c>
      <c r="M386" s="10"/>
      <c r="N386" s="14" t="str">
        <f t="shared" si="11"/>
        <v/>
      </c>
      <c r="O386" s="10" t="s">
        <v>36</v>
      </c>
      <c r="P386" s="16"/>
    </row>
    <row r="387" spans="2:16" ht="43.5" customHeight="1" x14ac:dyDescent="0.25">
      <c r="B387" s="10" t="s">
        <v>328</v>
      </c>
      <c r="C387" s="10" t="s">
        <v>772</v>
      </c>
      <c r="D387" s="11" t="s">
        <v>330</v>
      </c>
      <c r="E387" s="22" t="s">
        <v>773</v>
      </c>
      <c r="F387" s="13" t="s">
        <v>332</v>
      </c>
      <c r="G387" s="4"/>
      <c r="H387" s="4"/>
      <c r="I387" s="5"/>
      <c r="J387" s="14" t="str">
        <f t="shared" si="10"/>
        <v/>
      </c>
      <c r="K387" s="15"/>
      <c r="L387" s="10" t="s">
        <v>25</v>
      </c>
      <c r="M387" s="10"/>
      <c r="N387" s="14" t="str">
        <f t="shared" si="11"/>
        <v/>
      </c>
      <c r="O387" s="10" t="s">
        <v>36</v>
      </c>
      <c r="P387" s="16"/>
    </row>
    <row r="388" spans="2:16" ht="43.5" customHeight="1" x14ac:dyDescent="0.25">
      <c r="B388" s="10" t="s">
        <v>328</v>
      </c>
      <c r="C388" s="10" t="s">
        <v>774</v>
      </c>
      <c r="D388" s="11" t="s">
        <v>330</v>
      </c>
      <c r="E388" s="22" t="s">
        <v>775</v>
      </c>
      <c r="F388" s="13" t="s">
        <v>332</v>
      </c>
      <c r="G388" s="4"/>
      <c r="H388" s="4"/>
      <c r="I388" s="5"/>
      <c r="J388" s="14" t="str">
        <f t="shared" si="10"/>
        <v/>
      </c>
      <c r="K388" s="15"/>
      <c r="L388" s="10" t="s">
        <v>25</v>
      </c>
      <c r="M388" s="10"/>
      <c r="N388" s="14" t="str">
        <f t="shared" si="11"/>
        <v/>
      </c>
      <c r="O388" s="10" t="s">
        <v>36</v>
      </c>
      <c r="P388" s="16"/>
    </row>
    <row r="389" spans="2:16" ht="43.5" customHeight="1" x14ac:dyDescent="0.25">
      <c r="B389" s="10" t="s">
        <v>328</v>
      </c>
      <c r="C389" s="10" t="s">
        <v>776</v>
      </c>
      <c r="D389" s="11" t="s">
        <v>330</v>
      </c>
      <c r="E389" s="22" t="s">
        <v>777</v>
      </c>
      <c r="F389" s="13" t="s">
        <v>332</v>
      </c>
      <c r="G389" s="4"/>
      <c r="H389" s="4"/>
      <c r="I389" s="5"/>
      <c r="J389" s="14" t="str">
        <f t="shared" si="10"/>
        <v/>
      </c>
      <c r="K389" s="15"/>
      <c r="L389" s="10" t="s">
        <v>25</v>
      </c>
      <c r="M389" s="10"/>
      <c r="N389" s="14" t="str">
        <f t="shared" si="11"/>
        <v/>
      </c>
      <c r="O389" s="10" t="s">
        <v>36</v>
      </c>
      <c r="P389" s="16"/>
    </row>
    <row r="390" spans="2:16" ht="43.5" customHeight="1" x14ac:dyDescent="0.25">
      <c r="B390" s="10" t="s">
        <v>328</v>
      </c>
      <c r="C390" s="10" t="s">
        <v>778</v>
      </c>
      <c r="D390" s="11" t="s">
        <v>330</v>
      </c>
      <c r="E390" s="22" t="s">
        <v>779</v>
      </c>
      <c r="F390" s="13" t="s">
        <v>332</v>
      </c>
      <c r="G390" s="4"/>
      <c r="H390" s="4"/>
      <c r="I390" s="5"/>
      <c r="J390" s="14" t="str">
        <f t="shared" si="10"/>
        <v/>
      </c>
      <c r="K390" s="15"/>
      <c r="L390" s="10" t="s">
        <v>25</v>
      </c>
      <c r="M390" s="10"/>
      <c r="N390" s="14" t="str">
        <f t="shared" si="11"/>
        <v/>
      </c>
      <c r="O390" s="10" t="s">
        <v>36</v>
      </c>
      <c r="P390" s="16"/>
    </row>
    <row r="391" spans="2:16" ht="43.5" customHeight="1" x14ac:dyDescent="0.25">
      <c r="B391" s="10" t="s">
        <v>328</v>
      </c>
      <c r="C391" s="10" t="s">
        <v>780</v>
      </c>
      <c r="D391" s="11" t="s">
        <v>330</v>
      </c>
      <c r="E391" s="22" t="s">
        <v>781</v>
      </c>
      <c r="F391" s="13" t="s">
        <v>332</v>
      </c>
      <c r="G391" s="4"/>
      <c r="H391" s="4"/>
      <c r="I391" s="5"/>
      <c r="J391" s="14" t="str">
        <f t="shared" ref="J391:J454" si="12">IF(G391&lt;&gt;"Sim","",IF(H391="Atende",5,IF(H391="Atende parcialmente",2,IF(H391="Não atende",0,""))))</f>
        <v/>
      </c>
      <c r="K391" s="15"/>
      <c r="L391" s="10" t="s">
        <v>25</v>
      </c>
      <c r="M391" s="10"/>
      <c r="N391" s="14" t="str">
        <f t="shared" ref="N391:N454" si="13">IF(L391&lt;&gt;"Sim","",IF(M391="Atende",5,IF(M391="Atende parcialmente",2,IF(M391="Não atende",0,""))))</f>
        <v/>
      </c>
      <c r="O391" s="10" t="s">
        <v>36</v>
      </c>
      <c r="P391" s="16"/>
    </row>
    <row r="392" spans="2:16" ht="43.5" customHeight="1" x14ac:dyDescent="0.25">
      <c r="B392" s="10" t="s">
        <v>328</v>
      </c>
      <c r="C392" s="10" t="s">
        <v>782</v>
      </c>
      <c r="D392" s="11" t="s">
        <v>330</v>
      </c>
      <c r="E392" s="22" t="s">
        <v>783</v>
      </c>
      <c r="F392" s="13" t="s">
        <v>332</v>
      </c>
      <c r="G392" s="4"/>
      <c r="H392" s="4"/>
      <c r="I392" s="5"/>
      <c r="J392" s="14" t="str">
        <f t="shared" si="12"/>
        <v/>
      </c>
      <c r="K392" s="15"/>
      <c r="L392" s="10" t="s">
        <v>25</v>
      </c>
      <c r="M392" s="10"/>
      <c r="N392" s="14" t="str">
        <f t="shared" si="13"/>
        <v/>
      </c>
      <c r="O392" s="10" t="s">
        <v>36</v>
      </c>
      <c r="P392" s="16"/>
    </row>
    <row r="393" spans="2:16" ht="43.5" customHeight="1" x14ac:dyDescent="0.25">
      <c r="B393" s="10" t="s">
        <v>328</v>
      </c>
      <c r="C393" s="10" t="s">
        <v>784</v>
      </c>
      <c r="D393" s="11" t="s">
        <v>330</v>
      </c>
      <c r="E393" s="22" t="s">
        <v>785</v>
      </c>
      <c r="F393" s="13" t="s">
        <v>332</v>
      </c>
      <c r="G393" s="4"/>
      <c r="H393" s="4"/>
      <c r="I393" s="5"/>
      <c r="J393" s="14" t="str">
        <f t="shared" si="12"/>
        <v/>
      </c>
      <c r="K393" s="15"/>
      <c r="L393" s="10" t="s">
        <v>25</v>
      </c>
      <c r="M393" s="10"/>
      <c r="N393" s="14" t="str">
        <f t="shared" si="13"/>
        <v/>
      </c>
      <c r="O393" s="10" t="s">
        <v>36</v>
      </c>
      <c r="P393" s="16"/>
    </row>
    <row r="394" spans="2:16" ht="43.5" customHeight="1" x14ac:dyDescent="0.25">
      <c r="B394" s="10" t="s">
        <v>328</v>
      </c>
      <c r="C394" s="10" t="s">
        <v>786</v>
      </c>
      <c r="D394" s="11" t="s">
        <v>330</v>
      </c>
      <c r="E394" s="22" t="s">
        <v>787</v>
      </c>
      <c r="F394" s="13" t="s">
        <v>332</v>
      </c>
      <c r="G394" s="4"/>
      <c r="H394" s="4"/>
      <c r="I394" s="5"/>
      <c r="J394" s="14" t="str">
        <f t="shared" si="12"/>
        <v/>
      </c>
      <c r="K394" s="15"/>
      <c r="L394" s="10" t="s">
        <v>25</v>
      </c>
      <c r="M394" s="10"/>
      <c r="N394" s="14" t="str">
        <f t="shared" si="13"/>
        <v/>
      </c>
      <c r="O394" s="10" t="s">
        <v>36</v>
      </c>
      <c r="P394" s="16"/>
    </row>
    <row r="395" spans="2:16" ht="57.95" customHeight="1" x14ac:dyDescent="0.25">
      <c r="B395" s="10" t="s">
        <v>328</v>
      </c>
      <c r="C395" s="10" t="s">
        <v>788</v>
      </c>
      <c r="D395" s="11" t="s">
        <v>330</v>
      </c>
      <c r="E395" s="22" t="s">
        <v>789</v>
      </c>
      <c r="F395" s="13" t="s">
        <v>332</v>
      </c>
      <c r="G395" s="4"/>
      <c r="H395" s="4"/>
      <c r="I395" s="5"/>
      <c r="J395" s="14" t="str">
        <f t="shared" si="12"/>
        <v/>
      </c>
      <c r="K395" s="15"/>
      <c r="L395" s="10" t="s">
        <v>25</v>
      </c>
      <c r="M395" s="10"/>
      <c r="N395" s="14" t="str">
        <f t="shared" si="13"/>
        <v/>
      </c>
      <c r="O395" s="10" t="s">
        <v>36</v>
      </c>
      <c r="P395" s="16"/>
    </row>
    <row r="396" spans="2:16" ht="43.5" customHeight="1" x14ac:dyDescent="0.25">
      <c r="B396" s="10" t="s">
        <v>328</v>
      </c>
      <c r="C396" s="10" t="s">
        <v>790</v>
      </c>
      <c r="D396" s="11" t="s">
        <v>330</v>
      </c>
      <c r="E396" s="22" t="s">
        <v>791</v>
      </c>
      <c r="F396" s="13" t="s">
        <v>332</v>
      </c>
      <c r="G396" s="4"/>
      <c r="H396" s="4"/>
      <c r="I396" s="5"/>
      <c r="J396" s="14" t="str">
        <f t="shared" si="12"/>
        <v/>
      </c>
      <c r="K396" s="15"/>
      <c r="L396" s="10" t="s">
        <v>25</v>
      </c>
      <c r="M396" s="10"/>
      <c r="N396" s="14" t="str">
        <f t="shared" si="13"/>
        <v/>
      </c>
      <c r="O396" s="10" t="s">
        <v>36</v>
      </c>
      <c r="P396" s="16"/>
    </row>
    <row r="397" spans="2:16" ht="43.5" customHeight="1" x14ac:dyDescent="0.25">
      <c r="B397" s="10" t="s">
        <v>328</v>
      </c>
      <c r="C397" s="10" t="s">
        <v>792</v>
      </c>
      <c r="D397" s="11" t="s">
        <v>330</v>
      </c>
      <c r="E397" s="22" t="s">
        <v>793</v>
      </c>
      <c r="F397" s="13" t="s">
        <v>332</v>
      </c>
      <c r="G397" s="4"/>
      <c r="H397" s="4"/>
      <c r="I397" s="5"/>
      <c r="J397" s="14" t="str">
        <f t="shared" si="12"/>
        <v/>
      </c>
      <c r="K397" s="15"/>
      <c r="L397" s="10" t="s">
        <v>25</v>
      </c>
      <c r="M397" s="10"/>
      <c r="N397" s="14" t="str">
        <f t="shared" si="13"/>
        <v/>
      </c>
      <c r="O397" s="10" t="s">
        <v>36</v>
      </c>
      <c r="P397" s="16"/>
    </row>
    <row r="398" spans="2:16" ht="57.95" customHeight="1" x14ac:dyDescent="0.25">
      <c r="B398" s="10" t="s">
        <v>328</v>
      </c>
      <c r="C398" s="10" t="s">
        <v>794</v>
      </c>
      <c r="D398" s="11" t="s">
        <v>330</v>
      </c>
      <c r="E398" s="22" t="s">
        <v>795</v>
      </c>
      <c r="F398" s="13" t="s">
        <v>332</v>
      </c>
      <c r="G398" s="4"/>
      <c r="H398" s="4"/>
      <c r="I398" s="5"/>
      <c r="J398" s="14" t="str">
        <f t="shared" si="12"/>
        <v/>
      </c>
      <c r="K398" s="15"/>
      <c r="L398" s="10" t="s">
        <v>25</v>
      </c>
      <c r="M398" s="10"/>
      <c r="N398" s="14" t="str">
        <f t="shared" si="13"/>
        <v/>
      </c>
      <c r="O398" s="10" t="s">
        <v>36</v>
      </c>
      <c r="P398" s="16"/>
    </row>
    <row r="399" spans="2:16" ht="43.5" customHeight="1" x14ac:dyDescent="0.25">
      <c r="B399" s="10" t="s">
        <v>328</v>
      </c>
      <c r="C399" s="10" t="s">
        <v>796</v>
      </c>
      <c r="D399" s="11" t="s">
        <v>330</v>
      </c>
      <c r="E399" s="22" t="s">
        <v>797</v>
      </c>
      <c r="F399" s="13" t="s">
        <v>332</v>
      </c>
      <c r="G399" s="4"/>
      <c r="H399" s="4"/>
      <c r="I399" s="5"/>
      <c r="J399" s="14" t="str">
        <f t="shared" si="12"/>
        <v/>
      </c>
      <c r="K399" s="15"/>
      <c r="L399" s="10" t="s">
        <v>25</v>
      </c>
      <c r="M399" s="10"/>
      <c r="N399" s="14" t="str">
        <f t="shared" si="13"/>
        <v/>
      </c>
      <c r="O399" s="10" t="s">
        <v>25</v>
      </c>
      <c r="P399" s="16"/>
    </row>
    <row r="400" spans="2:16" ht="43.5" customHeight="1" x14ac:dyDescent="0.25">
      <c r="B400" s="10" t="s">
        <v>328</v>
      </c>
      <c r="C400" s="10" t="s">
        <v>798</v>
      </c>
      <c r="D400" s="11" t="s">
        <v>330</v>
      </c>
      <c r="E400" s="22" t="s">
        <v>799</v>
      </c>
      <c r="F400" s="13" t="s">
        <v>332</v>
      </c>
      <c r="G400" s="4"/>
      <c r="H400" s="4"/>
      <c r="I400" s="5"/>
      <c r="J400" s="14" t="str">
        <f t="shared" si="12"/>
        <v/>
      </c>
      <c r="K400" s="15"/>
      <c r="L400" s="10" t="s">
        <v>25</v>
      </c>
      <c r="M400" s="10"/>
      <c r="N400" s="14" t="str">
        <f t="shared" si="13"/>
        <v/>
      </c>
      <c r="O400" s="10" t="s">
        <v>25</v>
      </c>
      <c r="P400" s="16"/>
    </row>
    <row r="401" spans="2:16" ht="43.5" customHeight="1" x14ac:dyDescent="0.25">
      <c r="B401" s="10" t="s">
        <v>328</v>
      </c>
      <c r="C401" s="10" t="s">
        <v>800</v>
      </c>
      <c r="D401" s="11" t="s">
        <v>330</v>
      </c>
      <c r="E401" s="22" t="s">
        <v>801</v>
      </c>
      <c r="F401" s="13" t="s">
        <v>332</v>
      </c>
      <c r="G401" s="4"/>
      <c r="H401" s="4"/>
      <c r="I401" s="5"/>
      <c r="J401" s="14" t="str">
        <f t="shared" si="12"/>
        <v/>
      </c>
      <c r="K401" s="15"/>
      <c r="L401" s="10" t="s">
        <v>25</v>
      </c>
      <c r="M401" s="10"/>
      <c r="N401" s="14" t="str">
        <f t="shared" si="13"/>
        <v/>
      </c>
      <c r="O401" s="10" t="s">
        <v>25</v>
      </c>
      <c r="P401" s="16"/>
    </row>
    <row r="402" spans="2:16" ht="43.5" customHeight="1" x14ac:dyDescent="0.25">
      <c r="B402" s="10" t="s">
        <v>328</v>
      </c>
      <c r="C402" s="10" t="s">
        <v>802</v>
      </c>
      <c r="D402" s="11" t="s">
        <v>330</v>
      </c>
      <c r="E402" s="22" t="s">
        <v>803</v>
      </c>
      <c r="F402" s="13" t="s">
        <v>332</v>
      </c>
      <c r="G402" s="4"/>
      <c r="H402" s="4"/>
      <c r="I402" s="5"/>
      <c r="J402" s="14" t="str">
        <f t="shared" si="12"/>
        <v/>
      </c>
      <c r="K402" s="15"/>
      <c r="L402" s="10" t="s">
        <v>25</v>
      </c>
      <c r="M402" s="10"/>
      <c r="N402" s="14" t="str">
        <f t="shared" si="13"/>
        <v/>
      </c>
      <c r="O402" s="10" t="s">
        <v>25</v>
      </c>
      <c r="P402" s="16"/>
    </row>
    <row r="403" spans="2:16" ht="72.599999999999994" customHeight="1" x14ac:dyDescent="0.25">
      <c r="B403" s="10" t="s">
        <v>328</v>
      </c>
      <c r="C403" s="10" t="s">
        <v>804</v>
      </c>
      <c r="D403" s="11" t="s">
        <v>330</v>
      </c>
      <c r="E403" s="22" t="s">
        <v>805</v>
      </c>
      <c r="F403" s="13" t="s">
        <v>332</v>
      </c>
      <c r="G403" s="4"/>
      <c r="H403" s="4"/>
      <c r="I403" s="5"/>
      <c r="J403" s="14" t="str">
        <f t="shared" si="12"/>
        <v/>
      </c>
      <c r="K403" s="15"/>
      <c r="L403" s="10" t="s">
        <v>25</v>
      </c>
      <c r="M403" s="10"/>
      <c r="N403" s="14" t="str">
        <f t="shared" si="13"/>
        <v/>
      </c>
      <c r="O403" s="10" t="s">
        <v>25</v>
      </c>
      <c r="P403" s="16"/>
    </row>
    <row r="404" spans="2:16" ht="43.5" customHeight="1" x14ac:dyDescent="0.25">
      <c r="B404" s="10" t="s">
        <v>328</v>
      </c>
      <c r="C404" s="10" t="s">
        <v>806</v>
      </c>
      <c r="D404" s="11" t="s">
        <v>330</v>
      </c>
      <c r="E404" s="22" t="s">
        <v>807</v>
      </c>
      <c r="F404" s="13" t="s">
        <v>332</v>
      </c>
      <c r="G404" s="4"/>
      <c r="H404" s="4"/>
      <c r="I404" s="5"/>
      <c r="J404" s="14" t="str">
        <f t="shared" si="12"/>
        <v/>
      </c>
      <c r="K404" s="15"/>
      <c r="L404" s="10" t="s">
        <v>25</v>
      </c>
      <c r="M404" s="10"/>
      <c r="N404" s="14" t="str">
        <f t="shared" si="13"/>
        <v/>
      </c>
      <c r="O404" s="10" t="s">
        <v>25</v>
      </c>
      <c r="P404" s="16"/>
    </row>
    <row r="405" spans="2:16" ht="101.45" customHeight="1" x14ac:dyDescent="0.25">
      <c r="B405" s="10" t="s">
        <v>328</v>
      </c>
      <c r="C405" s="10" t="s">
        <v>808</v>
      </c>
      <c r="D405" s="11" t="s">
        <v>330</v>
      </c>
      <c r="E405" s="22" t="s">
        <v>809</v>
      </c>
      <c r="F405" s="13" t="s">
        <v>332</v>
      </c>
      <c r="G405" s="4"/>
      <c r="H405" s="4"/>
      <c r="I405" s="5"/>
      <c r="J405" s="14" t="str">
        <f t="shared" si="12"/>
        <v/>
      </c>
      <c r="K405" s="15"/>
      <c r="L405" s="10" t="s">
        <v>25</v>
      </c>
      <c r="M405" s="10"/>
      <c r="N405" s="14" t="str">
        <f t="shared" si="13"/>
        <v/>
      </c>
      <c r="O405" s="10" t="s">
        <v>25</v>
      </c>
      <c r="P405" s="16"/>
    </row>
    <row r="406" spans="2:16" ht="43.5" customHeight="1" x14ac:dyDescent="0.25">
      <c r="B406" s="10" t="s">
        <v>328</v>
      </c>
      <c r="C406" s="10" t="s">
        <v>810</v>
      </c>
      <c r="D406" s="11" t="s">
        <v>330</v>
      </c>
      <c r="E406" s="22" t="s">
        <v>811</v>
      </c>
      <c r="F406" s="13" t="s">
        <v>332</v>
      </c>
      <c r="G406" s="4"/>
      <c r="H406" s="4"/>
      <c r="I406" s="5"/>
      <c r="J406" s="14" t="str">
        <f t="shared" si="12"/>
        <v/>
      </c>
      <c r="K406" s="15"/>
      <c r="L406" s="10" t="s">
        <v>25</v>
      </c>
      <c r="M406" s="10"/>
      <c r="N406" s="14" t="str">
        <f t="shared" si="13"/>
        <v/>
      </c>
      <c r="O406" s="10" t="s">
        <v>25</v>
      </c>
      <c r="P406" s="16"/>
    </row>
    <row r="407" spans="2:16" ht="43.5" customHeight="1" x14ac:dyDescent="0.25">
      <c r="B407" s="10" t="s">
        <v>328</v>
      </c>
      <c r="C407" s="10" t="s">
        <v>812</v>
      </c>
      <c r="D407" s="11" t="s">
        <v>330</v>
      </c>
      <c r="E407" s="22" t="s">
        <v>813</v>
      </c>
      <c r="F407" s="13" t="s">
        <v>332</v>
      </c>
      <c r="G407" s="4"/>
      <c r="H407" s="4"/>
      <c r="I407" s="5"/>
      <c r="J407" s="14" t="str">
        <f t="shared" si="12"/>
        <v/>
      </c>
      <c r="K407" s="15"/>
      <c r="L407" s="10" t="s">
        <v>25</v>
      </c>
      <c r="M407" s="10"/>
      <c r="N407" s="14" t="str">
        <f t="shared" si="13"/>
        <v/>
      </c>
      <c r="O407" s="10" t="s">
        <v>25</v>
      </c>
      <c r="P407" s="16"/>
    </row>
    <row r="408" spans="2:16" ht="43.5" customHeight="1" x14ac:dyDescent="0.25">
      <c r="B408" s="10" t="s">
        <v>328</v>
      </c>
      <c r="C408" s="10" t="s">
        <v>814</v>
      </c>
      <c r="D408" s="11" t="s">
        <v>330</v>
      </c>
      <c r="E408" s="22" t="s">
        <v>815</v>
      </c>
      <c r="F408" s="13" t="s">
        <v>332</v>
      </c>
      <c r="G408" s="4"/>
      <c r="H408" s="4"/>
      <c r="I408" s="5"/>
      <c r="J408" s="14" t="str">
        <f t="shared" si="12"/>
        <v/>
      </c>
      <c r="K408" s="15"/>
      <c r="L408" s="10" t="s">
        <v>25</v>
      </c>
      <c r="M408" s="10"/>
      <c r="N408" s="14" t="str">
        <f t="shared" si="13"/>
        <v/>
      </c>
      <c r="O408" s="10" t="s">
        <v>25</v>
      </c>
      <c r="P408" s="16"/>
    </row>
    <row r="409" spans="2:16" ht="43.5" customHeight="1" x14ac:dyDescent="0.25">
      <c r="B409" s="10" t="s">
        <v>328</v>
      </c>
      <c r="C409" s="10" t="s">
        <v>816</v>
      </c>
      <c r="D409" s="11" t="s">
        <v>330</v>
      </c>
      <c r="E409" s="22" t="s">
        <v>817</v>
      </c>
      <c r="F409" s="13" t="s">
        <v>332</v>
      </c>
      <c r="G409" s="4"/>
      <c r="H409" s="4"/>
      <c r="I409" s="5"/>
      <c r="J409" s="14" t="str">
        <f t="shared" si="12"/>
        <v/>
      </c>
      <c r="K409" s="15"/>
      <c r="L409" s="10" t="s">
        <v>25</v>
      </c>
      <c r="M409" s="10"/>
      <c r="N409" s="14" t="str">
        <f t="shared" si="13"/>
        <v/>
      </c>
      <c r="O409" s="10" t="s">
        <v>25</v>
      </c>
      <c r="P409" s="16"/>
    </row>
    <row r="410" spans="2:16" ht="57.95" customHeight="1" x14ac:dyDescent="0.25">
      <c r="B410" s="10" t="s">
        <v>328</v>
      </c>
      <c r="C410" s="10" t="s">
        <v>818</v>
      </c>
      <c r="D410" s="11" t="s">
        <v>330</v>
      </c>
      <c r="E410" s="22" t="s">
        <v>819</v>
      </c>
      <c r="F410" s="13" t="s">
        <v>332</v>
      </c>
      <c r="G410" s="4"/>
      <c r="H410" s="4"/>
      <c r="I410" s="5"/>
      <c r="J410" s="14" t="str">
        <f t="shared" si="12"/>
        <v/>
      </c>
      <c r="K410" s="15"/>
      <c r="L410" s="10" t="s">
        <v>25</v>
      </c>
      <c r="M410" s="10"/>
      <c r="N410" s="14" t="str">
        <f t="shared" si="13"/>
        <v/>
      </c>
      <c r="O410" s="10" t="s">
        <v>25</v>
      </c>
      <c r="P410" s="16"/>
    </row>
    <row r="411" spans="2:16" ht="43.5" customHeight="1" x14ac:dyDescent="0.25">
      <c r="B411" s="10" t="s">
        <v>328</v>
      </c>
      <c r="C411" s="10" t="s">
        <v>820</v>
      </c>
      <c r="D411" s="11" t="s">
        <v>330</v>
      </c>
      <c r="E411" s="22" t="s">
        <v>821</v>
      </c>
      <c r="F411" s="13" t="s">
        <v>332</v>
      </c>
      <c r="G411" s="4"/>
      <c r="H411" s="4"/>
      <c r="I411" s="5"/>
      <c r="J411" s="14" t="str">
        <f t="shared" si="12"/>
        <v/>
      </c>
      <c r="K411" s="15"/>
      <c r="L411" s="10" t="s">
        <v>25</v>
      </c>
      <c r="M411" s="10"/>
      <c r="N411" s="14" t="str">
        <f t="shared" si="13"/>
        <v/>
      </c>
      <c r="O411" s="10" t="s">
        <v>36</v>
      </c>
      <c r="P411" s="16"/>
    </row>
    <row r="412" spans="2:16" ht="43.5" customHeight="1" x14ac:dyDescent="0.25">
      <c r="B412" s="10" t="s">
        <v>328</v>
      </c>
      <c r="C412" s="10" t="s">
        <v>822</v>
      </c>
      <c r="D412" s="11" t="s">
        <v>330</v>
      </c>
      <c r="E412" s="22" t="s">
        <v>823</v>
      </c>
      <c r="F412" s="13" t="s">
        <v>332</v>
      </c>
      <c r="G412" s="4"/>
      <c r="H412" s="4"/>
      <c r="I412" s="5"/>
      <c r="J412" s="14" t="str">
        <f t="shared" si="12"/>
        <v/>
      </c>
      <c r="K412" s="15"/>
      <c r="L412" s="10" t="s">
        <v>25</v>
      </c>
      <c r="M412" s="10"/>
      <c r="N412" s="14" t="str">
        <f t="shared" si="13"/>
        <v/>
      </c>
      <c r="O412" s="10" t="s">
        <v>36</v>
      </c>
      <c r="P412" s="16"/>
    </row>
    <row r="413" spans="2:16" ht="43.5" customHeight="1" x14ac:dyDescent="0.25">
      <c r="B413" s="10" t="s">
        <v>328</v>
      </c>
      <c r="C413" s="10" t="s">
        <v>824</v>
      </c>
      <c r="D413" s="11" t="s">
        <v>330</v>
      </c>
      <c r="E413" s="22" t="s">
        <v>825</v>
      </c>
      <c r="F413" s="13" t="s">
        <v>332</v>
      </c>
      <c r="G413" s="4"/>
      <c r="H413" s="4"/>
      <c r="I413" s="5"/>
      <c r="J413" s="14" t="str">
        <f t="shared" si="12"/>
        <v/>
      </c>
      <c r="K413" s="15"/>
      <c r="L413" s="10" t="s">
        <v>25</v>
      </c>
      <c r="M413" s="10"/>
      <c r="N413" s="14" t="str">
        <f t="shared" si="13"/>
        <v/>
      </c>
      <c r="O413" s="10" t="s">
        <v>36</v>
      </c>
      <c r="P413" s="16"/>
    </row>
    <row r="414" spans="2:16" ht="43.5" customHeight="1" x14ac:dyDescent="0.25">
      <c r="B414" s="10" t="s">
        <v>328</v>
      </c>
      <c r="C414" s="10" t="s">
        <v>826</v>
      </c>
      <c r="D414" s="11" t="s">
        <v>330</v>
      </c>
      <c r="E414" s="22" t="s">
        <v>827</v>
      </c>
      <c r="F414" s="13" t="s">
        <v>332</v>
      </c>
      <c r="G414" s="4"/>
      <c r="H414" s="4"/>
      <c r="I414" s="5"/>
      <c r="J414" s="14" t="str">
        <f t="shared" si="12"/>
        <v/>
      </c>
      <c r="K414" s="15"/>
      <c r="L414" s="10" t="s">
        <v>25</v>
      </c>
      <c r="M414" s="10"/>
      <c r="N414" s="14" t="str">
        <f t="shared" si="13"/>
        <v/>
      </c>
      <c r="O414" s="10" t="s">
        <v>36</v>
      </c>
      <c r="P414" s="16"/>
    </row>
    <row r="415" spans="2:16" ht="43.5" customHeight="1" x14ac:dyDescent="0.25">
      <c r="B415" s="10" t="s">
        <v>328</v>
      </c>
      <c r="C415" s="10" t="s">
        <v>828</v>
      </c>
      <c r="D415" s="11" t="s">
        <v>330</v>
      </c>
      <c r="E415" s="22" t="s">
        <v>829</v>
      </c>
      <c r="F415" s="13" t="s">
        <v>332</v>
      </c>
      <c r="G415" s="4"/>
      <c r="H415" s="4"/>
      <c r="I415" s="5"/>
      <c r="J415" s="14" t="str">
        <f t="shared" si="12"/>
        <v/>
      </c>
      <c r="K415" s="15"/>
      <c r="L415" s="10" t="s">
        <v>25</v>
      </c>
      <c r="M415" s="10"/>
      <c r="N415" s="14" t="str">
        <f t="shared" si="13"/>
        <v/>
      </c>
      <c r="O415" s="10" t="s">
        <v>36</v>
      </c>
      <c r="P415" s="16"/>
    </row>
    <row r="416" spans="2:16" ht="57.95" customHeight="1" x14ac:dyDescent="0.25">
      <c r="B416" s="10" t="s">
        <v>328</v>
      </c>
      <c r="C416" s="10" t="s">
        <v>830</v>
      </c>
      <c r="D416" s="11" t="s">
        <v>330</v>
      </c>
      <c r="E416" s="22" t="s">
        <v>831</v>
      </c>
      <c r="F416" s="13" t="s">
        <v>332</v>
      </c>
      <c r="G416" s="4"/>
      <c r="H416" s="4"/>
      <c r="I416" s="5"/>
      <c r="J416" s="14" t="str">
        <f t="shared" si="12"/>
        <v/>
      </c>
      <c r="K416" s="15"/>
      <c r="L416" s="10" t="s">
        <v>25</v>
      </c>
      <c r="M416" s="10"/>
      <c r="N416" s="14" t="str">
        <f t="shared" si="13"/>
        <v/>
      </c>
      <c r="O416" s="10" t="s">
        <v>36</v>
      </c>
      <c r="P416" s="16"/>
    </row>
    <row r="417" spans="2:16" ht="43.5" customHeight="1" x14ac:dyDescent="0.25">
      <c r="B417" s="10" t="s">
        <v>328</v>
      </c>
      <c r="C417" s="10" t="s">
        <v>832</v>
      </c>
      <c r="D417" s="11" t="s">
        <v>330</v>
      </c>
      <c r="E417" s="22" t="s">
        <v>833</v>
      </c>
      <c r="F417" s="13" t="s">
        <v>332</v>
      </c>
      <c r="G417" s="4"/>
      <c r="H417" s="4"/>
      <c r="I417" s="5"/>
      <c r="J417" s="14" t="str">
        <f t="shared" si="12"/>
        <v/>
      </c>
      <c r="K417" s="15"/>
      <c r="L417" s="10" t="s">
        <v>25</v>
      </c>
      <c r="M417" s="10"/>
      <c r="N417" s="14" t="str">
        <f t="shared" si="13"/>
        <v/>
      </c>
      <c r="O417" s="10" t="s">
        <v>36</v>
      </c>
      <c r="P417" s="16"/>
    </row>
    <row r="418" spans="2:16" ht="43.5" customHeight="1" x14ac:dyDescent="0.25">
      <c r="B418" s="10" t="s">
        <v>328</v>
      </c>
      <c r="C418" s="10" t="s">
        <v>834</v>
      </c>
      <c r="D418" s="11" t="s">
        <v>330</v>
      </c>
      <c r="E418" s="22" t="s">
        <v>835</v>
      </c>
      <c r="F418" s="13" t="s">
        <v>332</v>
      </c>
      <c r="G418" s="4"/>
      <c r="H418" s="4"/>
      <c r="I418" s="5"/>
      <c r="J418" s="14" t="str">
        <f t="shared" si="12"/>
        <v/>
      </c>
      <c r="K418" s="15"/>
      <c r="L418" s="10" t="s">
        <v>25</v>
      </c>
      <c r="M418" s="10"/>
      <c r="N418" s="14" t="str">
        <f t="shared" si="13"/>
        <v/>
      </c>
      <c r="O418" s="10" t="s">
        <v>36</v>
      </c>
      <c r="P418" s="16"/>
    </row>
    <row r="419" spans="2:16" ht="57.95" customHeight="1" x14ac:dyDescent="0.25">
      <c r="B419" s="10" t="s">
        <v>328</v>
      </c>
      <c r="C419" s="10" t="s">
        <v>836</v>
      </c>
      <c r="D419" s="11" t="s">
        <v>330</v>
      </c>
      <c r="E419" s="22" t="s">
        <v>837</v>
      </c>
      <c r="F419" s="13" t="s">
        <v>332</v>
      </c>
      <c r="G419" s="4"/>
      <c r="H419" s="4"/>
      <c r="I419" s="5"/>
      <c r="J419" s="14" t="str">
        <f t="shared" si="12"/>
        <v/>
      </c>
      <c r="K419" s="15"/>
      <c r="L419" s="10" t="s">
        <v>25</v>
      </c>
      <c r="M419" s="10"/>
      <c r="N419" s="14" t="str">
        <f t="shared" si="13"/>
        <v/>
      </c>
      <c r="O419" s="10" t="s">
        <v>36</v>
      </c>
      <c r="P419" s="16"/>
    </row>
    <row r="420" spans="2:16" ht="43.5" customHeight="1" x14ac:dyDescent="0.25">
      <c r="B420" s="10" t="s">
        <v>328</v>
      </c>
      <c r="C420" s="10" t="s">
        <v>838</v>
      </c>
      <c r="D420" s="11" t="s">
        <v>330</v>
      </c>
      <c r="E420" s="22" t="s">
        <v>839</v>
      </c>
      <c r="F420" s="13" t="s">
        <v>332</v>
      </c>
      <c r="G420" s="4"/>
      <c r="H420" s="4"/>
      <c r="I420" s="5"/>
      <c r="J420" s="14" t="str">
        <f t="shared" si="12"/>
        <v/>
      </c>
      <c r="K420" s="15"/>
      <c r="L420" s="10" t="s">
        <v>25</v>
      </c>
      <c r="M420" s="10"/>
      <c r="N420" s="14" t="str">
        <f t="shared" si="13"/>
        <v/>
      </c>
      <c r="O420" s="10" t="s">
        <v>36</v>
      </c>
      <c r="P420" s="16"/>
    </row>
    <row r="421" spans="2:16" ht="57.95" customHeight="1" x14ac:dyDescent="0.25">
      <c r="B421" s="10" t="s">
        <v>328</v>
      </c>
      <c r="C421" s="10" t="s">
        <v>840</v>
      </c>
      <c r="D421" s="11" t="s">
        <v>330</v>
      </c>
      <c r="E421" s="22" t="s">
        <v>841</v>
      </c>
      <c r="F421" s="13" t="s">
        <v>332</v>
      </c>
      <c r="G421" s="4"/>
      <c r="H421" s="4"/>
      <c r="I421" s="5"/>
      <c r="J421" s="14" t="str">
        <f t="shared" si="12"/>
        <v/>
      </c>
      <c r="K421" s="15"/>
      <c r="L421" s="10" t="s">
        <v>25</v>
      </c>
      <c r="M421" s="10"/>
      <c r="N421" s="14" t="str">
        <f t="shared" si="13"/>
        <v/>
      </c>
      <c r="O421" s="10" t="s">
        <v>36</v>
      </c>
      <c r="P421" s="16"/>
    </row>
    <row r="422" spans="2:16" ht="43.5" customHeight="1" x14ac:dyDescent="0.25">
      <c r="B422" s="10" t="s">
        <v>328</v>
      </c>
      <c r="C422" s="10" t="s">
        <v>842</v>
      </c>
      <c r="D422" s="11" t="s">
        <v>330</v>
      </c>
      <c r="E422" s="22" t="s">
        <v>843</v>
      </c>
      <c r="F422" s="13" t="s">
        <v>332</v>
      </c>
      <c r="G422" s="4"/>
      <c r="H422" s="4"/>
      <c r="I422" s="5"/>
      <c r="J422" s="14" t="str">
        <f t="shared" si="12"/>
        <v/>
      </c>
      <c r="K422" s="15"/>
      <c r="L422" s="10" t="s">
        <v>25</v>
      </c>
      <c r="M422" s="10"/>
      <c r="N422" s="14" t="str">
        <f t="shared" si="13"/>
        <v/>
      </c>
      <c r="O422" s="10" t="s">
        <v>36</v>
      </c>
      <c r="P422" s="16"/>
    </row>
    <row r="423" spans="2:16" ht="57.95" customHeight="1" x14ac:dyDescent="0.25">
      <c r="B423" s="10" t="s">
        <v>328</v>
      </c>
      <c r="C423" s="10" t="s">
        <v>844</v>
      </c>
      <c r="D423" s="11" t="s">
        <v>330</v>
      </c>
      <c r="E423" s="22" t="s">
        <v>845</v>
      </c>
      <c r="F423" s="13" t="s">
        <v>332</v>
      </c>
      <c r="G423" s="4"/>
      <c r="H423" s="4"/>
      <c r="I423" s="5"/>
      <c r="J423" s="14" t="str">
        <f t="shared" si="12"/>
        <v/>
      </c>
      <c r="K423" s="15"/>
      <c r="L423" s="10" t="s">
        <v>25</v>
      </c>
      <c r="M423" s="10"/>
      <c r="N423" s="14" t="str">
        <f t="shared" si="13"/>
        <v/>
      </c>
      <c r="O423" s="10" t="s">
        <v>36</v>
      </c>
      <c r="P423" s="16"/>
    </row>
    <row r="424" spans="2:16" ht="57.95" customHeight="1" x14ac:dyDescent="0.25">
      <c r="B424" s="10" t="s">
        <v>328</v>
      </c>
      <c r="C424" s="10" t="s">
        <v>846</v>
      </c>
      <c r="D424" s="11" t="s">
        <v>330</v>
      </c>
      <c r="E424" s="22" t="s">
        <v>847</v>
      </c>
      <c r="F424" s="13" t="s">
        <v>332</v>
      </c>
      <c r="G424" s="4"/>
      <c r="H424" s="4"/>
      <c r="I424" s="5"/>
      <c r="J424" s="14" t="str">
        <f t="shared" si="12"/>
        <v/>
      </c>
      <c r="K424" s="15"/>
      <c r="L424" s="10" t="s">
        <v>25</v>
      </c>
      <c r="M424" s="10"/>
      <c r="N424" s="14" t="str">
        <f t="shared" si="13"/>
        <v/>
      </c>
      <c r="O424" s="10" t="s">
        <v>36</v>
      </c>
      <c r="P424" s="16"/>
    </row>
    <row r="425" spans="2:16" ht="57.95" customHeight="1" x14ac:dyDescent="0.25">
      <c r="B425" s="10" t="s">
        <v>328</v>
      </c>
      <c r="C425" s="10" t="s">
        <v>848</v>
      </c>
      <c r="D425" s="11" t="s">
        <v>330</v>
      </c>
      <c r="E425" s="22" t="s">
        <v>849</v>
      </c>
      <c r="F425" s="13" t="s">
        <v>332</v>
      </c>
      <c r="G425" s="4"/>
      <c r="H425" s="4"/>
      <c r="I425" s="5"/>
      <c r="J425" s="14" t="str">
        <f t="shared" si="12"/>
        <v/>
      </c>
      <c r="K425" s="15"/>
      <c r="L425" s="10" t="s">
        <v>25</v>
      </c>
      <c r="M425" s="10"/>
      <c r="N425" s="14" t="str">
        <f t="shared" si="13"/>
        <v/>
      </c>
      <c r="O425" s="10" t="s">
        <v>36</v>
      </c>
      <c r="P425" s="16"/>
    </row>
    <row r="426" spans="2:16" ht="43.5" customHeight="1" x14ac:dyDescent="0.25">
      <c r="B426" s="10" t="s">
        <v>328</v>
      </c>
      <c r="C426" s="10" t="s">
        <v>850</v>
      </c>
      <c r="D426" s="11" t="s">
        <v>330</v>
      </c>
      <c r="E426" s="22" t="s">
        <v>851</v>
      </c>
      <c r="F426" s="13" t="s">
        <v>332</v>
      </c>
      <c r="G426" s="4"/>
      <c r="H426" s="4"/>
      <c r="I426" s="5"/>
      <c r="J426" s="14" t="str">
        <f t="shared" si="12"/>
        <v/>
      </c>
      <c r="K426" s="15"/>
      <c r="L426" s="10" t="s">
        <v>25</v>
      </c>
      <c r="M426" s="10"/>
      <c r="N426" s="14" t="str">
        <f t="shared" si="13"/>
        <v/>
      </c>
      <c r="O426" s="10" t="s">
        <v>36</v>
      </c>
      <c r="P426" s="16"/>
    </row>
    <row r="427" spans="2:16" ht="43.5" customHeight="1" x14ac:dyDescent="0.25">
      <c r="B427" s="10" t="s">
        <v>328</v>
      </c>
      <c r="C427" s="10" t="s">
        <v>852</v>
      </c>
      <c r="D427" s="11" t="s">
        <v>330</v>
      </c>
      <c r="E427" s="22" t="s">
        <v>853</v>
      </c>
      <c r="F427" s="13" t="s">
        <v>332</v>
      </c>
      <c r="G427" s="4"/>
      <c r="H427" s="4"/>
      <c r="I427" s="5"/>
      <c r="J427" s="14" t="str">
        <f t="shared" si="12"/>
        <v/>
      </c>
      <c r="K427" s="15"/>
      <c r="L427" s="10" t="s">
        <v>25</v>
      </c>
      <c r="M427" s="10"/>
      <c r="N427" s="14" t="str">
        <f t="shared" si="13"/>
        <v/>
      </c>
      <c r="O427" s="10" t="s">
        <v>36</v>
      </c>
      <c r="P427" s="16"/>
    </row>
    <row r="428" spans="2:16" ht="57.95" customHeight="1" x14ac:dyDescent="0.25">
      <c r="B428" s="10" t="s">
        <v>328</v>
      </c>
      <c r="C428" s="10" t="s">
        <v>854</v>
      </c>
      <c r="D428" s="11" t="s">
        <v>330</v>
      </c>
      <c r="E428" s="22" t="s">
        <v>855</v>
      </c>
      <c r="F428" s="13" t="s">
        <v>332</v>
      </c>
      <c r="G428" s="4"/>
      <c r="H428" s="4"/>
      <c r="I428" s="5"/>
      <c r="J428" s="14" t="str">
        <f t="shared" si="12"/>
        <v/>
      </c>
      <c r="K428" s="15"/>
      <c r="L428" s="10" t="s">
        <v>25</v>
      </c>
      <c r="M428" s="10"/>
      <c r="N428" s="14" t="str">
        <f t="shared" si="13"/>
        <v/>
      </c>
      <c r="O428" s="10" t="s">
        <v>36</v>
      </c>
      <c r="P428" s="16"/>
    </row>
    <row r="429" spans="2:16" ht="57.95" customHeight="1" x14ac:dyDescent="0.25">
      <c r="B429" s="10" t="s">
        <v>328</v>
      </c>
      <c r="C429" s="10" t="s">
        <v>856</v>
      </c>
      <c r="D429" s="11" t="s">
        <v>330</v>
      </c>
      <c r="E429" s="22" t="s">
        <v>857</v>
      </c>
      <c r="F429" s="13" t="s">
        <v>332</v>
      </c>
      <c r="G429" s="4"/>
      <c r="H429" s="4"/>
      <c r="I429" s="5"/>
      <c r="J429" s="14" t="str">
        <f t="shared" si="12"/>
        <v/>
      </c>
      <c r="K429" s="15"/>
      <c r="L429" s="10" t="s">
        <v>25</v>
      </c>
      <c r="M429" s="10"/>
      <c r="N429" s="14" t="str">
        <f t="shared" si="13"/>
        <v/>
      </c>
      <c r="O429" s="10" t="s">
        <v>36</v>
      </c>
      <c r="P429" s="16"/>
    </row>
    <row r="430" spans="2:16" ht="72.599999999999994" customHeight="1" x14ac:dyDescent="0.25">
      <c r="B430" s="10" t="s">
        <v>328</v>
      </c>
      <c r="C430" s="10" t="s">
        <v>858</v>
      </c>
      <c r="D430" s="11" t="s">
        <v>330</v>
      </c>
      <c r="E430" s="22" t="s">
        <v>859</v>
      </c>
      <c r="F430" s="13" t="s">
        <v>332</v>
      </c>
      <c r="G430" s="4"/>
      <c r="H430" s="4"/>
      <c r="I430" s="5"/>
      <c r="J430" s="14" t="str">
        <f t="shared" si="12"/>
        <v/>
      </c>
      <c r="K430" s="15"/>
      <c r="L430" s="10" t="s">
        <v>25</v>
      </c>
      <c r="M430" s="10"/>
      <c r="N430" s="14" t="str">
        <f t="shared" si="13"/>
        <v/>
      </c>
      <c r="O430" s="10" t="s">
        <v>36</v>
      </c>
      <c r="P430" s="16"/>
    </row>
    <row r="431" spans="2:16" ht="43.5" customHeight="1" x14ac:dyDescent="0.25">
      <c r="B431" s="10" t="s">
        <v>328</v>
      </c>
      <c r="C431" s="10" t="s">
        <v>860</v>
      </c>
      <c r="D431" s="11" t="s">
        <v>330</v>
      </c>
      <c r="E431" s="22" t="s">
        <v>861</v>
      </c>
      <c r="F431" s="13" t="s">
        <v>332</v>
      </c>
      <c r="G431" s="4"/>
      <c r="H431" s="4"/>
      <c r="I431" s="5"/>
      <c r="J431" s="14" t="str">
        <f t="shared" si="12"/>
        <v/>
      </c>
      <c r="K431" s="15"/>
      <c r="L431" s="10" t="s">
        <v>25</v>
      </c>
      <c r="M431" s="10"/>
      <c r="N431" s="14" t="str">
        <f t="shared" si="13"/>
        <v/>
      </c>
      <c r="O431" s="10" t="s">
        <v>36</v>
      </c>
      <c r="P431" s="16"/>
    </row>
    <row r="432" spans="2:16" ht="57.95" customHeight="1" x14ac:dyDescent="0.25">
      <c r="B432" s="10" t="s">
        <v>328</v>
      </c>
      <c r="C432" s="10" t="s">
        <v>862</v>
      </c>
      <c r="D432" s="11" t="s">
        <v>330</v>
      </c>
      <c r="E432" s="22" t="s">
        <v>863</v>
      </c>
      <c r="F432" s="13" t="s">
        <v>332</v>
      </c>
      <c r="G432" s="4"/>
      <c r="H432" s="4"/>
      <c r="I432" s="5"/>
      <c r="J432" s="14" t="str">
        <f t="shared" si="12"/>
        <v/>
      </c>
      <c r="K432" s="15"/>
      <c r="L432" s="10" t="s">
        <v>25</v>
      </c>
      <c r="M432" s="10"/>
      <c r="N432" s="14" t="str">
        <f t="shared" si="13"/>
        <v/>
      </c>
      <c r="O432" s="10" t="s">
        <v>36</v>
      </c>
      <c r="P432" s="16"/>
    </row>
    <row r="433" spans="2:16" ht="57.95" customHeight="1" x14ac:dyDescent="0.25">
      <c r="B433" s="10" t="s">
        <v>328</v>
      </c>
      <c r="C433" s="10" t="s">
        <v>864</v>
      </c>
      <c r="D433" s="11" t="s">
        <v>330</v>
      </c>
      <c r="E433" s="22" t="s">
        <v>865</v>
      </c>
      <c r="F433" s="13" t="s">
        <v>332</v>
      </c>
      <c r="G433" s="4"/>
      <c r="H433" s="4"/>
      <c r="I433" s="5"/>
      <c r="J433" s="14" t="str">
        <f t="shared" si="12"/>
        <v/>
      </c>
      <c r="K433" s="15"/>
      <c r="L433" s="10" t="s">
        <v>25</v>
      </c>
      <c r="M433" s="10"/>
      <c r="N433" s="14" t="str">
        <f t="shared" si="13"/>
        <v/>
      </c>
      <c r="O433" s="10" t="s">
        <v>36</v>
      </c>
      <c r="P433" s="16"/>
    </row>
    <row r="434" spans="2:16" ht="43.5" customHeight="1" x14ac:dyDescent="0.25">
      <c r="B434" s="10" t="s">
        <v>328</v>
      </c>
      <c r="C434" s="10" t="s">
        <v>866</v>
      </c>
      <c r="D434" s="11" t="s">
        <v>330</v>
      </c>
      <c r="E434" s="22" t="s">
        <v>867</v>
      </c>
      <c r="F434" s="13" t="s">
        <v>332</v>
      </c>
      <c r="G434" s="4"/>
      <c r="H434" s="4"/>
      <c r="I434" s="5"/>
      <c r="J434" s="14" t="str">
        <f t="shared" si="12"/>
        <v/>
      </c>
      <c r="K434" s="15"/>
      <c r="L434" s="10" t="s">
        <v>25</v>
      </c>
      <c r="M434" s="10"/>
      <c r="N434" s="14" t="str">
        <f t="shared" si="13"/>
        <v/>
      </c>
      <c r="O434" s="10" t="s">
        <v>36</v>
      </c>
      <c r="P434" s="16"/>
    </row>
    <row r="435" spans="2:16" ht="43.5" customHeight="1" x14ac:dyDescent="0.25">
      <c r="B435" s="10" t="s">
        <v>328</v>
      </c>
      <c r="C435" s="10" t="s">
        <v>868</v>
      </c>
      <c r="D435" s="11" t="s">
        <v>330</v>
      </c>
      <c r="E435" s="22" t="s">
        <v>869</v>
      </c>
      <c r="F435" s="13" t="s">
        <v>332</v>
      </c>
      <c r="G435" s="4"/>
      <c r="H435" s="4"/>
      <c r="I435" s="5"/>
      <c r="J435" s="14" t="str">
        <f t="shared" si="12"/>
        <v/>
      </c>
      <c r="K435" s="15"/>
      <c r="L435" s="10" t="s">
        <v>25</v>
      </c>
      <c r="M435" s="10"/>
      <c r="N435" s="14" t="str">
        <f t="shared" si="13"/>
        <v/>
      </c>
      <c r="O435" s="10" t="s">
        <v>36</v>
      </c>
      <c r="P435" s="16"/>
    </row>
    <row r="436" spans="2:16" ht="57.95" customHeight="1" x14ac:dyDescent="0.25">
      <c r="B436" s="10" t="s">
        <v>328</v>
      </c>
      <c r="C436" s="10" t="s">
        <v>870</v>
      </c>
      <c r="D436" s="11" t="s">
        <v>330</v>
      </c>
      <c r="E436" s="22" t="s">
        <v>871</v>
      </c>
      <c r="F436" s="13" t="s">
        <v>332</v>
      </c>
      <c r="G436" s="4"/>
      <c r="H436" s="4"/>
      <c r="I436" s="5"/>
      <c r="J436" s="14" t="str">
        <f t="shared" si="12"/>
        <v/>
      </c>
      <c r="K436" s="15"/>
      <c r="L436" s="10" t="s">
        <v>25</v>
      </c>
      <c r="M436" s="10"/>
      <c r="N436" s="14" t="str">
        <f t="shared" si="13"/>
        <v/>
      </c>
      <c r="O436" s="10" t="s">
        <v>36</v>
      </c>
      <c r="P436" s="16"/>
    </row>
    <row r="437" spans="2:16" ht="57.95" customHeight="1" x14ac:dyDescent="0.25">
      <c r="B437" s="10" t="s">
        <v>328</v>
      </c>
      <c r="C437" s="10" t="s">
        <v>872</v>
      </c>
      <c r="D437" s="11" t="s">
        <v>330</v>
      </c>
      <c r="E437" s="22" t="s">
        <v>873</v>
      </c>
      <c r="F437" s="13" t="s">
        <v>332</v>
      </c>
      <c r="G437" s="4"/>
      <c r="H437" s="4"/>
      <c r="I437" s="5"/>
      <c r="J437" s="14" t="str">
        <f t="shared" si="12"/>
        <v/>
      </c>
      <c r="K437" s="15"/>
      <c r="L437" s="10" t="s">
        <v>25</v>
      </c>
      <c r="M437" s="10"/>
      <c r="N437" s="14" t="str">
        <f t="shared" si="13"/>
        <v/>
      </c>
      <c r="O437" s="10" t="s">
        <v>36</v>
      </c>
      <c r="P437" s="16"/>
    </row>
    <row r="438" spans="2:16" ht="72.599999999999994" customHeight="1" x14ac:dyDescent="0.25">
      <c r="B438" s="10" t="s">
        <v>328</v>
      </c>
      <c r="C438" s="10" t="s">
        <v>874</v>
      </c>
      <c r="D438" s="11" t="s">
        <v>330</v>
      </c>
      <c r="E438" s="22" t="s">
        <v>875</v>
      </c>
      <c r="F438" s="13" t="s">
        <v>332</v>
      </c>
      <c r="G438" s="4"/>
      <c r="H438" s="4"/>
      <c r="I438" s="5"/>
      <c r="J438" s="14" t="str">
        <f t="shared" si="12"/>
        <v/>
      </c>
      <c r="K438" s="15"/>
      <c r="L438" s="10" t="s">
        <v>25</v>
      </c>
      <c r="M438" s="10"/>
      <c r="N438" s="14" t="str">
        <f t="shared" si="13"/>
        <v/>
      </c>
      <c r="O438" s="10" t="s">
        <v>36</v>
      </c>
      <c r="P438" s="16"/>
    </row>
    <row r="439" spans="2:16" ht="57.95" customHeight="1" x14ac:dyDescent="0.25">
      <c r="B439" s="10" t="s">
        <v>328</v>
      </c>
      <c r="C439" s="10" t="s">
        <v>876</v>
      </c>
      <c r="D439" s="11" t="s">
        <v>330</v>
      </c>
      <c r="E439" s="22" t="s">
        <v>877</v>
      </c>
      <c r="F439" s="13" t="s">
        <v>332</v>
      </c>
      <c r="G439" s="4"/>
      <c r="H439" s="4"/>
      <c r="I439" s="5"/>
      <c r="J439" s="14" t="str">
        <f t="shared" si="12"/>
        <v/>
      </c>
      <c r="K439" s="15"/>
      <c r="L439" s="10" t="s">
        <v>25</v>
      </c>
      <c r="M439" s="10"/>
      <c r="N439" s="14" t="str">
        <f t="shared" si="13"/>
        <v/>
      </c>
      <c r="O439" s="10" t="s">
        <v>36</v>
      </c>
      <c r="P439" s="16"/>
    </row>
    <row r="440" spans="2:16" ht="57.95" customHeight="1" x14ac:dyDescent="0.25">
      <c r="B440" s="10" t="s">
        <v>328</v>
      </c>
      <c r="C440" s="10" t="s">
        <v>878</v>
      </c>
      <c r="D440" s="11" t="s">
        <v>330</v>
      </c>
      <c r="E440" s="22" t="s">
        <v>879</v>
      </c>
      <c r="F440" s="13" t="s">
        <v>332</v>
      </c>
      <c r="G440" s="4"/>
      <c r="H440" s="4"/>
      <c r="I440" s="5"/>
      <c r="J440" s="14" t="str">
        <f t="shared" si="12"/>
        <v/>
      </c>
      <c r="K440" s="15"/>
      <c r="L440" s="10" t="s">
        <v>25</v>
      </c>
      <c r="M440" s="10"/>
      <c r="N440" s="14" t="str">
        <f t="shared" si="13"/>
        <v/>
      </c>
      <c r="O440" s="10" t="s">
        <v>36</v>
      </c>
      <c r="P440" s="16"/>
    </row>
    <row r="441" spans="2:16" ht="57.95" customHeight="1" x14ac:dyDescent="0.25">
      <c r="B441" s="10" t="s">
        <v>328</v>
      </c>
      <c r="C441" s="10" t="s">
        <v>880</v>
      </c>
      <c r="D441" s="11" t="s">
        <v>330</v>
      </c>
      <c r="E441" s="22" t="s">
        <v>881</v>
      </c>
      <c r="F441" s="13" t="s">
        <v>332</v>
      </c>
      <c r="G441" s="4"/>
      <c r="H441" s="4"/>
      <c r="I441" s="5"/>
      <c r="J441" s="14" t="str">
        <f t="shared" si="12"/>
        <v/>
      </c>
      <c r="K441" s="15"/>
      <c r="L441" s="10" t="s">
        <v>25</v>
      </c>
      <c r="M441" s="10"/>
      <c r="N441" s="14" t="str">
        <f t="shared" si="13"/>
        <v/>
      </c>
      <c r="O441" s="10" t="s">
        <v>36</v>
      </c>
      <c r="P441" s="16"/>
    </row>
    <row r="442" spans="2:16" ht="57.95" customHeight="1" x14ac:dyDescent="0.25">
      <c r="B442" s="10" t="s">
        <v>328</v>
      </c>
      <c r="C442" s="10" t="s">
        <v>882</v>
      </c>
      <c r="D442" s="11" t="s">
        <v>330</v>
      </c>
      <c r="E442" s="22" t="s">
        <v>883</v>
      </c>
      <c r="F442" s="13" t="s">
        <v>332</v>
      </c>
      <c r="G442" s="4"/>
      <c r="H442" s="4"/>
      <c r="I442" s="5"/>
      <c r="J442" s="14" t="str">
        <f t="shared" si="12"/>
        <v/>
      </c>
      <c r="K442" s="15"/>
      <c r="L442" s="10" t="s">
        <v>25</v>
      </c>
      <c r="M442" s="10"/>
      <c r="N442" s="14" t="str">
        <f t="shared" si="13"/>
        <v/>
      </c>
      <c r="O442" s="10" t="s">
        <v>36</v>
      </c>
      <c r="P442" s="16"/>
    </row>
    <row r="443" spans="2:16" ht="57.95" customHeight="1" x14ac:dyDescent="0.25">
      <c r="B443" s="10" t="s">
        <v>328</v>
      </c>
      <c r="C443" s="10" t="s">
        <v>884</v>
      </c>
      <c r="D443" s="11" t="s">
        <v>330</v>
      </c>
      <c r="E443" s="22" t="s">
        <v>885</v>
      </c>
      <c r="F443" s="13" t="s">
        <v>332</v>
      </c>
      <c r="G443" s="4"/>
      <c r="H443" s="4"/>
      <c r="I443" s="5"/>
      <c r="J443" s="14" t="str">
        <f t="shared" si="12"/>
        <v/>
      </c>
      <c r="K443" s="15"/>
      <c r="L443" s="10" t="s">
        <v>25</v>
      </c>
      <c r="M443" s="10"/>
      <c r="N443" s="14" t="str">
        <f t="shared" si="13"/>
        <v/>
      </c>
      <c r="O443" s="10" t="s">
        <v>36</v>
      </c>
      <c r="P443" s="16"/>
    </row>
    <row r="444" spans="2:16" ht="57.95" customHeight="1" x14ac:dyDescent="0.25">
      <c r="B444" s="10" t="s">
        <v>328</v>
      </c>
      <c r="C444" s="10" t="s">
        <v>886</v>
      </c>
      <c r="D444" s="11" t="s">
        <v>330</v>
      </c>
      <c r="E444" s="22" t="s">
        <v>887</v>
      </c>
      <c r="F444" s="13" t="s">
        <v>332</v>
      </c>
      <c r="G444" s="4"/>
      <c r="H444" s="4"/>
      <c r="I444" s="5"/>
      <c r="J444" s="14" t="str">
        <f t="shared" si="12"/>
        <v/>
      </c>
      <c r="K444" s="15"/>
      <c r="L444" s="10" t="s">
        <v>25</v>
      </c>
      <c r="M444" s="10"/>
      <c r="N444" s="14" t="str">
        <f t="shared" si="13"/>
        <v/>
      </c>
      <c r="O444" s="10" t="s">
        <v>36</v>
      </c>
      <c r="P444" s="16"/>
    </row>
    <row r="445" spans="2:16" ht="57.95" customHeight="1" x14ac:dyDescent="0.25">
      <c r="B445" s="10" t="s">
        <v>328</v>
      </c>
      <c r="C445" s="10" t="s">
        <v>888</v>
      </c>
      <c r="D445" s="11" t="s">
        <v>330</v>
      </c>
      <c r="E445" s="22" t="s">
        <v>889</v>
      </c>
      <c r="F445" s="13" t="s">
        <v>332</v>
      </c>
      <c r="G445" s="4"/>
      <c r="H445" s="4"/>
      <c r="I445" s="5"/>
      <c r="J445" s="14" t="str">
        <f t="shared" si="12"/>
        <v/>
      </c>
      <c r="K445" s="15"/>
      <c r="L445" s="10" t="s">
        <v>25</v>
      </c>
      <c r="M445" s="10"/>
      <c r="N445" s="14" t="str">
        <f t="shared" si="13"/>
        <v/>
      </c>
      <c r="O445" s="10" t="s">
        <v>36</v>
      </c>
      <c r="P445" s="16"/>
    </row>
    <row r="446" spans="2:16" ht="57.95" customHeight="1" x14ac:dyDescent="0.25">
      <c r="B446" s="10" t="s">
        <v>328</v>
      </c>
      <c r="C446" s="10" t="s">
        <v>890</v>
      </c>
      <c r="D446" s="11" t="s">
        <v>330</v>
      </c>
      <c r="E446" s="22" t="s">
        <v>891</v>
      </c>
      <c r="F446" s="13" t="s">
        <v>332</v>
      </c>
      <c r="G446" s="4"/>
      <c r="H446" s="4"/>
      <c r="I446" s="5"/>
      <c r="J446" s="14" t="str">
        <f t="shared" si="12"/>
        <v/>
      </c>
      <c r="K446" s="15"/>
      <c r="L446" s="10" t="s">
        <v>25</v>
      </c>
      <c r="M446" s="10"/>
      <c r="N446" s="14" t="str">
        <f t="shared" si="13"/>
        <v/>
      </c>
      <c r="O446" s="10" t="s">
        <v>36</v>
      </c>
      <c r="P446" s="16"/>
    </row>
    <row r="447" spans="2:16" ht="43.5" customHeight="1" x14ac:dyDescent="0.25">
      <c r="B447" s="10" t="s">
        <v>328</v>
      </c>
      <c r="C447" s="10" t="s">
        <v>892</v>
      </c>
      <c r="D447" s="11" t="s">
        <v>330</v>
      </c>
      <c r="E447" s="22" t="s">
        <v>893</v>
      </c>
      <c r="F447" s="13" t="s">
        <v>332</v>
      </c>
      <c r="G447" s="4"/>
      <c r="H447" s="4"/>
      <c r="I447" s="5"/>
      <c r="J447" s="14" t="str">
        <f t="shared" si="12"/>
        <v/>
      </c>
      <c r="K447" s="15"/>
      <c r="L447" s="10" t="s">
        <v>25</v>
      </c>
      <c r="M447" s="10"/>
      <c r="N447" s="14" t="str">
        <f t="shared" si="13"/>
        <v/>
      </c>
      <c r="O447" s="10" t="s">
        <v>36</v>
      </c>
      <c r="P447" s="16"/>
    </row>
    <row r="448" spans="2:16" ht="72.599999999999994" customHeight="1" x14ac:dyDescent="0.25">
      <c r="B448" s="10" t="s">
        <v>328</v>
      </c>
      <c r="C448" s="10" t="s">
        <v>894</v>
      </c>
      <c r="D448" s="11" t="s">
        <v>330</v>
      </c>
      <c r="E448" s="22" t="s">
        <v>895</v>
      </c>
      <c r="F448" s="13" t="s">
        <v>332</v>
      </c>
      <c r="G448" s="4"/>
      <c r="H448" s="4"/>
      <c r="I448" s="5"/>
      <c r="J448" s="14" t="str">
        <f t="shared" si="12"/>
        <v/>
      </c>
      <c r="K448" s="15"/>
      <c r="L448" s="10" t="s">
        <v>25</v>
      </c>
      <c r="M448" s="10"/>
      <c r="N448" s="14" t="str">
        <f t="shared" si="13"/>
        <v/>
      </c>
      <c r="O448" s="10" t="s">
        <v>36</v>
      </c>
      <c r="P448" s="16"/>
    </row>
    <row r="449" spans="2:16" ht="57.95" customHeight="1" x14ac:dyDescent="0.25">
      <c r="B449" s="10" t="s">
        <v>328</v>
      </c>
      <c r="C449" s="10" t="s">
        <v>896</v>
      </c>
      <c r="D449" s="11" t="s">
        <v>330</v>
      </c>
      <c r="E449" s="22" t="s">
        <v>897</v>
      </c>
      <c r="F449" s="13" t="s">
        <v>332</v>
      </c>
      <c r="G449" s="4"/>
      <c r="H449" s="4"/>
      <c r="I449" s="5"/>
      <c r="J449" s="14" t="str">
        <f t="shared" si="12"/>
        <v/>
      </c>
      <c r="K449" s="15"/>
      <c r="L449" s="10" t="s">
        <v>25</v>
      </c>
      <c r="M449" s="10"/>
      <c r="N449" s="14" t="str">
        <f t="shared" si="13"/>
        <v/>
      </c>
      <c r="O449" s="10" t="s">
        <v>36</v>
      </c>
      <c r="P449" s="16"/>
    </row>
    <row r="450" spans="2:16" ht="43.5" customHeight="1" x14ac:dyDescent="0.25">
      <c r="B450" s="10" t="s">
        <v>328</v>
      </c>
      <c r="C450" s="10" t="s">
        <v>898</v>
      </c>
      <c r="D450" s="11" t="s">
        <v>330</v>
      </c>
      <c r="E450" s="22" t="s">
        <v>899</v>
      </c>
      <c r="F450" s="13" t="s">
        <v>332</v>
      </c>
      <c r="G450" s="4"/>
      <c r="H450" s="4"/>
      <c r="I450" s="5"/>
      <c r="J450" s="14" t="str">
        <f t="shared" si="12"/>
        <v/>
      </c>
      <c r="K450" s="15"/>
      <c r="L450" s="10" t="s">
        <v>25</v>
      </c>
      <c r="M450" s="10"/>
      <c r="N450" s="14" t="str">
        <f t="shared" si="13"/>
        <v/>
      </c>
      <c r="O450" s="10" t="s">
        <v>36</v>
      </c>
      <c r="P450" s="16"/>
    </row>
    <row r="451" spans="2:16" ht="43.5" customHeight="1" x14ac:dyDescent="0.25">
      <c r="B451" s="10" t="s">
        <v>328</v>
      </c>
      <c r="C451" s="10" t="s">
        <v>900</v>
      </c>
      <c r="D451" s="11" t="s">
        <v>330</v>
      </c>
      <c r="E451" s="22" t="s">
        <v>901</v>
      </c>
      <c r="F451" s="13" t="s">
        <v>332</v>
      </c>
      <c r="G451" s="4"/>
      <c r="H451" s="4"/>
      <c r="I451" s="5"/>
      <c r="J451" s="14" t="str">
        <f t="shared" si="12"/>
        <v/>
      </c>
      <c r="K451" s="15"/>
      <c r="L451" s="10" t="s">
        <v>25</v>
      </c>
      <c r="M451" s="10"/>
      <c r="N451" s="14" t="str">
        <f t="shared" si="13"/>
        <v/>
      </c>
      <c r="O451" s="10" t="s">
        <v>25</v>
      </c>
      <c r="P451" s="16"/>
    </row>
    <row r="452" spans="2:16" ht="57.95" customHeight="1" x14ac:dyDescent="0.25">
      <c r="B452" s="10" t="s">
        <v>328</v>
      </c>
      <c r="C452" s="10" t="s">
        <v>902</v>
      </c>
      <c r="D452" s="11" t="s">
        <v>330</v>
      </c>
      <c r="E452" s="22" t="s">
        <v>903</v>
      </c>
      <c r="F452" s="13" t="s">
        <v>332</v>
      </c>
      <c r="G452" s="4"/>
      <c r="H452" s="4"/>
      <c r="I452" s="5"/>
      <c r="J452" s="14" t="str">
        <f t="shared" si="12"/>
        <v/>
      </c>
      <c r="K452" s="15"/>
      <c r="L452" s="10" t="s">
        <v>25</v>
      </c>
      <c r="M452" s="10"/>
      <c r="N452" s="14" t="str">
        <f t="shared" si="13"/>
        <v/>
      </c>
      <c r="O452" s="10" t="s">
        <v>25</v>
      </c>
      <c r="P452" s="16"/>
    </row>
    <row r="453" spans="2:16" ht="43.5" customHeight="1" x14ac:dyDescent="0.25">
      <c r="B453" s="10" t="s">
        <v>328</v>
      </c>
      <c r="C453" s="10" t="s">
        <v>904</v>
      </c>
      <c r="D453" s="11" t="s">
        <v>330</v>
      </c>
      <c r="E453" s="22" t="s">
        <v>905</v>
      </c>
      <c r="F453" s="13" t="s">
        <v>332</v>
      </c>
      <c r="G453" s="4"/>
      <c r="H453" s="4"/>
      <c r="I453" s="5"/>
      <c r="J453" s="14" t="str">
        <f t="shared" si="12"/>
        <v/>
      </c>
      <c r="K453" s="15"/>
      <c r="L453" s="10" t="s">
        <v>25</v>
      </c>
      <c r="M453" s="10"/>
      <c r="N453" s="14" t="str">
        <f t="shared" si="13"/>
        <v/>
      </c>
      <c r="O453" s="10" t="s">
        <v>25</v>
      </c>
      <c r="P453" s="16"/>
    </row>
    <row r="454" spans="2:16" ht="57.95" customHeight="1" x14ac:dyDescent="0.25">
      <c r="B454" s="10" t="s">
        <v>328</v>
      </c>
      <c r="C454" s="10" t="s">
        <v>906</v>
      </c>
      <c r="D454" s="11" t="s">
        <v>330</v>
      </c>
      <c r="E454" s="22" t="s">
        <v>907</v>
      </c>
      <c r="F454" s="13" t="s">
        <v>332</v>
      </c>
      <c r="G454" s="4"/>
      <c r="H454" s="4"/>
      <c r="I454" s="5"/>
      <c r="J454" s="14" t="str">
        <f t="shared" si="12"/>
        <v/>
      </c>
      <c r="K454" s="15"/>
      <c r="L454" s="10" t="s">
        <v>25</v>
      </c>
      <c r="M454" s="10"/>
      <c r="N454" s="14" t="str">
        <f t="shared" si="13"/>
        <v/>
      </c>
      <c r="O454" s="10" t="s">
        <v>25</v>
      </c>
      <c r="P454" s="16"/>
    </row>
    <row r="455" spans="2:16" ht="43.5" customHeight="1" x14ac:dyDescent="0.25">
      <c r="B455" s="10" t="s">
        <v>328</v>
      </c>
      <c r="C455" s="10" t="s">
        <v>908</v>
      </c>
      <c r="D455" s="11" t="s">
        <v>330</v>
      </c>
      <c r="E455" s="22" t="s">
        <v>909</v>
      </c>
      <c r="F455" s="13" t="s">
        <v>332</v>
      </c>
      <c r="G455" s="4"/>
      <c r="H455" s="4"/>
      <c r="I455" s="5"/>
      <c r="J455" s="14" t="str">
        <f t="shared" ref="J455:J518" si="14">IF(G455&lt;&gt;"Sim","",IF(H455="Atende",5,IF(H455="Atende parcialmente",2,IF(H455="Não atende",0,""))))</f>
        <v/>
      </c>
      <c r="K455" s="15"/>
      <c r="L455" s="10" t="s">
        <v>25</v>
      </c>
      <c r="M455" s="10"/>
      <c r="N455" s="14" t="str">
        <f t="shared" ref="N455:N518" si="15">IF(L455&lt;&gt;"Sim","",IF(M455="Atende",5,IF(M455="Atende parcialmente",2,IF(M455="Não atende",0,""))))</f>
        <v/>
      </c>
      <c r="O455" s="10" t="s">
        <v>25</v>
      </c>
      <c r="P455" s="16"/>
    </row>
    <row r="456" spans="2:16" ht="57.95" customHeight="1" x14ac:dyDescent="0.25">
      <c r="B456" s="10" t="s">
        <v>328</v>
      </c>
      <c r="C456" s="10" t="s">
        <v>910</v>
      </c>
      <c r="D456" s="11" t="s">
        <v>330</v>
      </c>
      <c r="E456" s="22" t="s">
        <v>911</v>
      </c>
      <c r="F456" s="13" t="s">
        <v>332</v>
      </c>
      <c r="G456" s="4"/>
      <c r="H456" s="4"/>
      <c r="I456" s="5"/>
      <c r="J456" s="14" t="str">
        <f t="shared" si="14"/>
        <v/>
      </c>
      <c r="K456" s="15"/>
      <c r="L456" s="10" t="s">
        <v>25</v>
      </c>
      <c r="M456" s="10"/>
      <c r="N456" s="14" t="str">
        <f t="shared" si="15"/>
        <v/>
      </c>
      <c r="O456" s="10" t="s">
        <v>25</v>
      </c>
      <c r="P456" s="16"/>
    </row>
    <row r="457" spans="2:16" ht="57.95" customHeight="1" x14ac:dyDescent="0.25">
      <c r="B457" s="10" t="s">
        <v>328</v>
      </c>
      <c r="C457" s="10" t="s">
        <v>912</v>
      </c>
      <c r="D457" s="11" t="s">
        <v>330</v>
      </c>
      <c r="E457" s="22" t="s">
        <v>913</v>
      </c>
      <c r="F457" s="13" t="s">
        <v>332</v>
      </c>
      <c r="G457" s="4"/>
      <c r="H457" s="4"/>
      <c r="I457" s="5"/>
      <c r="J457" s="14" t="str">
        <f t="shared" si="14"/>
        <v/>
      </c>
      <c r="K457" s="15"/>
      <c r="L457" s="10" t="s">
        <v>25</v>
      </c>
      <c r="M457" s="10"/>
      <c r="N457" s="14" t="str">
        <f t="shared" si="15"/>
        <v/>
      </c>
      <c r="O457" s="10" t="s">
        <v>25</v>
      </c>
      <c r="P457" s="16"/>
    </row>
    <row r="458" spans="2:16" ht="57.95" customHeight="1" x14ac:dyDescent="0.25">
      <c r="B458" s="10" t="s">
        <v>328</v>
      </c>
      <c r="C458" s="10" t="s">
        <v>914</v>
      </c>
      <c r="D458" s="11" t="s">
        <v>330</v>
      </c>
      <c r="E458" s="22" t="s">
        <v>915</v>
      </c>
      <c r="F458" s="13" t="s">
        <v>332</v>
      </c>
      <c r="G458" s="4"/>
      <c r="H458" s="4"/>
      <c r="I458" s="5"/>
      <c r="J458" s="14" t="str">
        <f t="shared" si="14"/>
        <v/>
      </c>
      <c r="K458" s="15"/>
      <c r="L458" s="10" t="s">
        <v>25</v>
      </c>
      <c r="M458" s="10"/>
      <c r="N458" s="14" t="str">
        <f t="shared" si="15"/>
        <v/>
      </c>
      <c r="O458" s="10" t="s">
        <v>25</v>
      </c>
      <c r="P458" s="16"/>
    </row>
    <row r="459" spans="2:16" ht="57.95" customHeight="1" x14ac:dyDescent="0.25">
      <c r="B459" s="10" t="s">
        <v>328</v>
      </c>
      <c r="C459" s="10" t="s">
        <v>916</v>
      </c>
      <c r="D459" s="11" t="s">
        <v>330</v>
      </c>
      <c r="E459" s="22" t="s">
        <v>917</v>
      </c>
      <c r="F459" s="13" t="s">
        <v>332</v>
      </c>
      <c r="G459" s="4"/>
      <c r="H459" s="4"/>
      <c r="I459" s="5"/>
      <c r="J459" s="14" t="str">
        <f t="shared" si="14"/>
        <v/>
      </c>
      <c r="K459" s="15"/>
      <c r="L459" s="10" t="s">
        <v>25</v>
      </c>
      <c r="M459" s="10"/>
      <c r="N459" s="14" t="str">
        <f t="shared" si="15"/>
        <v/>
      </c>
      <c r="O459" s="10" t="s">
        <v>25</v>
      </c>
      <c r="P459" s="16"/>
    </row>
    <row r="460" spans="2:16" ht="57.95" customHeight="1" x14ac:dyDescent="0.25">
      <c r="B460" s="10" t="s">
        <v>328</v>
      </c>
      <c r="C460" s="10" t="s">
        <v>918</v>
      </c>
      <c r="D460" s="11" t="s">
        <v>330</v>
      </c>
      <c r="E460" s="22" t="s">
        <v>919</v>
      </c>
      <c r="F460" s="13" t="s">
        <v>332</v>
      </c>
      <c r="G460" s="4"/>
      <c r="H460" s="4"/>
      <c r="I460" s="5"/>
      <c r="J460" s="14" t="str">
        <f t="shared" si="14"/>
        <v/>
      </c>
      <c r="K460" s="15"/>
      <c r="L460" s="10" t="s">
        <v>25</v>
      </c>
      <c r="M460" s="10"/>
      <c r="N460" s="14" t="str">
        <f t="shared" si="15"/>
        <v/>
      </c>
      <c r="O460" s="10" t="s">
        <v>25</v>
      </c>
      <c r="P460" s="16"/>
    </row>
    <row r="461" spans="2:16" ht="57.95" customHeight="1" x14ac:dyDescent="0.25">
      <c r="B461" s="10" t="s">
        <v>328</v>
      </c>
      <c r="C461" s="10" t="s">
        <v>920</v>
      </c>
      <c r="D461" s="11" t="s">
        <v>330</v>
      </c>
      <c r="E461" s="22" t="s">
        <v>921</v>
      </c>
      <c r="F461" s="13" t="s">
        <v>332</v>
      </c>
      <c r="G461" s="4"/>
      <c r="H461" s="4"/>
      <c r="I461" s="5"/>
      <c r="J461" s="14" t="str">
        <f t="shared" si="14"/>
        <v/>
      </c>
      <c r="K461" s="15"/>
      <c r="L461" s="10" t="s">
        <v>25</v>
      </c>
      <c r="M461" s="10"/>
      <c r="N461" s="14" t="str">
        <f t="shared" si="15"/>
        <v/>
      </c>
      <c r="O461" s="10" t="s">
        <v>25</v>
      </c>
      <c r="P461" s="16"/>
    </row>
    <row r="462" spans="2:16" ht="57.95" customHeight="1" x14ac:dyDescent="0.25">
      <c r="B462" s="10" t="s">
        <v>328</v>
      </c>
      <c r="C462" s="10" t="s">
        <v>922</v>
      </c>
      <c r="D462" s="11" t="s">
        <v>330</v>
      </c>
      <c r="E462" s="22" t="s">
        <v>923</v>
      </c>
      <c r="F462" s="13" t="s">
        <v>332</v>
      </c>
      <c r="G462" s="4"/>
      <c r="H462" s="4"/>
      <c r="I462" s="5"/>
      <c r="J462" s="14" t="str">
        <f t="shared" si="14"/>
        <v/>
      </c>
      <c r="K462" s="15"/>
      <c r="L462" s="10" t="s">
        <v>25</v>
      </c>
      <c r="M462" s="10"/>
      <c r="N462" s="14" t="str">
        <f t="shared" si="15"/>
        <v/>
      </c>
      <c r="O462" s="10" t="s">
        <v>25</v>
      </c>
      <c r="P462" s="16"/>
    </row>
    <row r="463" spans="2:16" ht="57.95" customHeight="1" x14ac:dyDescent="0.25">
      <c r="B463" s="10" t="s">
        <v>328</v>
      </c>
      <c r="C463" s="10" t="s">
        <v>924</v>
      </c>
      <c r="D463" s="11" t="s">
        <v>330</v>
      </c>
      <c r="E463" s="22" t="s">
        <v>925</v>
      </c>
      <c r="F463" s="13" t="s">
        <v>332</v>
      </c>
      <c r="G463" s="4"/>
      <c r="H463" s="4"/>
      <c r="I463" s="5"/>
      <c r="J463" s="14" t="str">
        <f t="shared" si="14"/>
        <v/>
      </c>
      <c r="K463" s="15"/>
      <c r="L463" s="10" t="s">
        <v>25</v>
      </c>
      <c r="M463" s="10"/>
      <c r="N463" s="14" t="str">
        <f t="shared" si="15"/>
        <v/>
      </c>
      <c r="O463" s="10" t="s">
        <v>25</v>
      </c>
      <c r="P463" s="16"/>
    </row>
    <row r="464" spans="2:16" ht="43.5" customHeight="1" x14ac:dyDescent="0.25">
      <c r="B464" s="10" t="s">
        <v>328</v>
      </c>
      <c r="C464" s="10" t="s">
        <v>926</v>
      </c>
      <c r="D464" s="11" t="s">
        <v>330</v>
      </c>
      <c r="E464" s="22" t="s">
        <v>927</v>
      </c>
      <c r="F464" s="13" t="s">
        <v>332</v>
      </c>
      <c r="G464" s="4"/>
      <c r="H464" s="4"/>
      <c r="I464" s="5"/>
      <c r="J464" s="14" t="str">
        <f t="shared" si="14"/>
        <v/>
      </c>
      <c r="K464" s="15"/>
      <c r="L464" s="10" t="s">
        <v>25</v>
      </c>
      <c r="M464" s="10"/>
      <c r="N464" s="14" t="str">
        <f t="shared" si="15"/>
        <v/>
      </c>
      <c r="O464" s="10" t="s">
        <v>36</v>
      </c>
      <c r="P464" s="16"/>
    </row>
    <row r="465" spans="2:16" ht="57.95" customHeight="1" x14ac:dyDescent="0.25">
      <c r="B465" s="10" t="s">
        <v>328</v>
      </c>
      <c r="C465" s="10" t="s">
        <v>928</v>
      </c>
      <c r="D465" s="11" t="s">
        <v>330</v>
      </c>
      <c r="E465" s="22" t="s">
        <v>929</v>
      </c>
      <c r="F465" s="13" t="s">
        <v>332</v>
      </c>
      <c r="G465" s="4"/>
      <c r="H465" s="4"/>
      <c r="I465" s="5"/>
      <c r="J465" s="14" t="str">
        <f t="shared" si="14"/>
        <v/>
      </c>
      <c r="K465" s="15"/>
      <c r="L465" s="10" t="s">
        <v>25</v>
      </c>
      <c r="M465" s="10"/>
      <c r="N465" s="14" t="str">
        <f t="shared" si="15"/>
        <v/>
      </c>
      <c r="O465" s="10" t="s">
        <v>36</v>
      </c>
      <c r="P465" s="16"/>
    </row>
    <row r="466" spans="2:16" ht="72.599999999999994" customHeight="1" x14ac:dyDescent="0.25">
      <c r="B466" s="10" t="s">
        <v>328</v>
      </c>
      <c r="C466" s="10" t="s">
        <v>930</v>
      </c>
      <c r="D466" s="11" t="s">
        <v>330</v>
      </c>
      <c r="E466" s="22" t="s">
        <v>931</v>
      </c>
      <c r="F466" s="13" t="s">
        <v>332</v>
      </c>
      <c r="G466" s="4"/>
      <c r="H466" s="4"/>
      <c r="I466" s="5"/>
      <c r="J466" s="14" t="str">
        <f t="shared" si="14"/>
        <v/>
      </c>
      <c r="K466" s="15"/>
      <c r="L466" s="10" t="s">
        <v>25</v>
      </c>
      <c r="M466" s="10"/>
      <c r="N466" s="14" t="str">
        <f t="shared" si="15"/>
        <v/>
      </c>
      <c r="O466" s="10" t="s">
        <v>36</v>
      </c>
      <c r="P466" s="16"/>
    </row>
    <row r="467" spans="2:16" ht="43.5" customHeight="1" x14ac:dyDescent="0.25">
      <c r="B467" s="10" t="s">
        <v>328</v>
      </c>
      <c r="C467" s="10" t="s">
        <v>932</v>
      </c>
      <c r="D467" s="11" t="s">
        <v>330</v>
      </c>
      <c r="E467" s="22" t="s">
        <v>933</v>
      </c>
      <c r="F467" s="13" t="s">
        <v>332</v>
      </c>
      <c r="G467" s="4"/>
      <c r="H467" s="4"/>
      <c r="I467" s="5"/>
      <c r="J467" s="14" t="str">
        <f t="shared" si="14"/>
        <v/>
      </c>
      <c r="K467" s="15"/>
      <c r="L467" s="10" t="s">
        <v>25</v>
      </c>
      <c r="M467" s="10"/>
      <c r="N467" s="14" t="str">
        <f t="shared" si="15"/>
        <v/>
      </c>
      <c r="O467" s="10" t="s">
        <v>36</v>
      </c>
      <c r="P467" s="16"/>
    </row>
    <row r="468" spans="2:16" ht="57.95" customHeight="1" x14ac:dyDescent="0.25">
      <c r="B468" s="10" t="s">
        <v>328</v>
      </c>
      <c r="C468" s="10" t="s">
        <v>934</v>
      </c>
      <c r="D468" s="11" t="s">
        <v>330</v>
      </c>
      <c r="E468" s="22" t="s">
        <v>935</v>
      </c>
      <c r="F468" s="13" t="s">
        <v>332</v>
      </c>
      <c r="G468" s="4"/>
      <c r="H468" s="4"/>
      <c r="I468" s="5"/>
      <c r="J468" s="14" t="str">
        <f t="shared" si="14"/>
        <v/>
      </c>
      <c r="K468" s="15"/>
      <c r="L468" s="10" t="s">
        <v>25</v>
      </c>
      <c r="M468" s="10"/>
      <c r="N468" s="14" t="str">
        <f t="shared" si="15"/>
        <v/>
      </c>
      <c r="O468" s="10" t="s">
        <v>36</v>
      </c>
      <c r="P468" s="16"/>
    </row>
    <row r="469" spans="2:16" ht="43.5" customHeight="1" x14ac:dyDescent="0.25">
      <c r="B469" s="10" t="s">
        <v>328</v>
      </c>
      <c r="C469" s="10" t="s">
        <v>936</v>
      </c>
      <c r="D469" s="11" t="s">
        <v>330</v>
      </c>
      <c r="E469" s="22" t="s">
        <v>937</v>
      </c>
      <c r="F469" s="13" t="s">
        <v>332</v>
      </c>
      <c r="G469" s="4"/>
      <c r="H469" s="4"/>
      <c r="I469" s="5"/>
      <c r="J469" s="14" t="str">
        <f t="shared" si="14"/>
        <v/>
      </c>
      <c r="K469" s="15"/>
      <c r="L469" s="10" t="s">
        <v>25</v>
      </c>
      <c r="M469" s="10"/>
      <c r="N469" s="14" t="str">
        <f t="shared" si="15"/>
        <v/>
      </c>
      <c r="O469" s="10" t="s">
        <v>36</v>
      </c>
      <c r="P469" s="16"/>
    </row>
    <row r="470" spans="2:16" ht="57.95" customHeight="1" x14ac:dyDescent="0.25">
      <c r="B470" s="10" t="s">
        <v>328</v>
      </c>
      <c r="C470" s="10" t="s">
        <v>938</v>
      </c>
      <c r="D470" s="11" t="s">
        <v>330</v>
      </c>
      <c r="E470" s="22" t="s">
        <v>939</v>
      </c>
      <c r="F470" s="13" t="s">
        <v>332</v>
      </c>
      <c r="G470" s="4"/>
      <c r="H470" s="4"/>
      <c r="I470" s="5"/>
      <c r="J470" s="14" t="str">
        <f t="shared" si="14"/>
        <v/>
      </c>
      <c r="K470" s="15"/>
      <c r="L470" s="10" t="s">
        <v>25</v>
      </c>
      <c r="M470" s="10"/>
      <c r="N470" s="14" t="str">
        <f t="shared" si="15"/>
        <v/>
      </c>
      <c r="O470" s="10" t="s">
        <v>36</v>
      </c>
      <c r="P470" s="16"/>
    </row>
    <row r="471" spans="2:16" ht="57.95" customHeight="1" x14ac:dyDescent="0.25">
      <c r="B471" s="10" t="s">
        <v>328</v>
      </c>
      <c r="C471" s="10" t="s">
        <v>940</v>
      </c>
      <c r="D471" s="11" t="s">
        <v>330</v>
      </c>
      <c r="E471" s="22" t="s">
        <v>941</v>
      </c>
      <c r="F471" s="13" t="s">
        <v>332</v>
      </c>
      <c r="G471" s="4"/>
      <c r="H471" s="4"/>
      <c r="I471" s="5"/>
      <c r="J471" s="14" t="str">
        <f t="shared" si="14"/>
        <v/>
      </c>
      <c r="K471" s="15"/>
      <c r="L471" s="10" t="s">
        <v>25</v>
      </c>
      <c r="M471" s="10"/>
      <c r="N471" s="14" t="str">
        <f t="shared" si="15"/>
        <v/>
      </c>
      <c r="O471" s="10" t="s">
        <v>36</v>
      </c>
      <c r="P471" s="16"/>
    </row>
    <row r="472" spans="2:16" ht="43.5" customHeight="1" x14ac:dyDescent="0.25">
      <c r="B472" s="10" t="s">
        <v>328</v>
      </c>
      <c r="C472" s="10" t="s">
        <v>942</v>
      </c>
      <c r="D472" s="11" t="s">
        <v>330</v>
      </c>
      <c r="E472" s="22" t="s">
        <v>943</v>
      </c>
      <c r="F472" s="13" t="s">
        <v>332</v>
      </c>
      <c r="G472" s="4"/>
      <c r="H472" s="4"/>
      <c r="I472" s="5"/>
      <c r="J472" s="14" t="str">
        <f t="shared" si="14"/>
        <v/>
      </c>
      <c r="K472" s="15"/>
      <c r="L472" s="10" t="s">
        <v>25</v>
      </c>
      <c r="M472" s="10"/>
      <c r="N472" s="14" t="str">
        <f t="shared" si="15"/>
        <v/>
      </c>
      <c r="O472" s="10" t="s">
        <v>36</v>
      </c>
      <c r="P472" s="16"/>
    </row>
    <row r="473" spans="2:16" ht="57.95" customHeight="1" x14ac:dyDescent="0.25">
      <c r="B473" s="10" t="s">
        <v>328</v>
      </c>
      <c r="C473" s="10" t="s">
        <v>944</v>
      </c>
      <c r="D473" s="11" t="s">
        <v>330</v>
      </c>
      <c r="E473" s="22" t="s">
        <v>945</v>
      </c>
      <c r="F473" s="13" t="s">
        <v>332</v>
      </c>
      <c r="G473" s="4"/>
      <c r="H473" s="4"/>
      <c r="I473" s="5"/>
      <c r="J473" s="14" t="str">
        <f t="shared" si="14"/>
        <v/>
      </c>
      <c r="K473" s="15"/>
      <c r="L473" s="10" t="s">
        <v>25</v>
      </c>
      <c r="M473" s="10"/>
      <c r="N473" s="14" t="str">
        <f t="shared" si="15"/>
        <v/>
      </c>
      <c r="O473" s="10" t="s">
        <v>36</v>
      </c>
      <c r="P473" s="16"/>
    </row>
    <row r="474" spans="2:16" ht="87" customHeight="1" x14ac:dyDescent="0.25">
      <c r="B474" s="10" t="s">
        <v>328</v>
      </c>
      <c r="C474" s="10" t="s">
        <v>946</v>
      </c>
      <c r="D474" s="11" t="s">
        <v>330</v>
      </c>
      <c r="E474" s="22" t="s">
        <v>947</v>
      </c>
      <c r="F474" s="13" t="s">
        <v>332</v>
      </c>
      <c r="G474" s="4"/>
      <c r="H474" s="4"/>
      <c r="I474" s="5"/>
      <c r="J474" s="14" t="str">
        <f t="shared" si="14"/>
        <v/>
      </c>
      <c r="K474" s="15"/>
      <c r="L474" s="10" t="s">
        <v>25</v>
      </c>
      <c r="M474" s="10"/>
      <c r="N474" s="14" t="str">
        <f t="shared" si="15"/>
        <v/>
      </c>
      <c r="O474" s="10" t="s">
        <v>36</v>
      </c>
      <c r="P474" s="16"/>
    </row>
    <row r="475" spans="2:16" ht="43.5" customHeight="1" x14ac:dyDescent="0.25">
      <c r="B475" s="10" t="s">
        <v>328</v>
      </c>
      <c r="C475" s="10" t="s">
        <v>948</v>
      </c>
      <c r="D475" s="11" t="s">
        <v>330</v>
      </c>
      <c r="E475" s="22" t="s">
        <v>949</v>
      </c>
      <c r="F475" s="13" t="s">
        <v>332</v>
      </c>
      <c r="G475" s="4"/>
      <c r="H475" s="4"/>
      <c r="I475" s="5"/>
      <c r="J475" s="14" t="str">
        <f t="shared" si="14"/>
        <v/>
      </c>
      <c r="K475" s="15"/>
      <c r="L475" s="10" t="s">
        <v>25</v>
      </c>
      <c r="M475" s="10"/>
      <c r="N475" s="14" t="str">
        <f t="shared" si="15"/>
        <v/>
      </c>
      <c r="O475" s="10" t="s">
        <v>36</v>
      </c>
      <c r="P475" s="16"/>
    </row>
    <row r="476" spans="2:16" ht="87" customHeight="1" x14ac:dyDescent="0.25">
      <c r="B476" s="10" t="s">
        <v>328</v>
      </c>
      <c r="C476" s="10" t="s">
        <v>950</v>
      </c>
      <c r="D476" s="11" t="s">
        <v>330</v>
      </c>
      <c r="E476" s="22" t="s">
        <v>951</v>
      </c>
      <c r="F476" s="13" t="s">
        <v>332</v>
      </c>
      <c r="G476" s="4"/>
      <c r="H476" s="4"/>
      <c r="I476" s="5"/>
      <c r="J476" s="14" t="str">
        <f t="shared" si="14"/>
        <v/>
      </c>
      <c r="K476" s="15"/>
      <c r="L476" s="10" t="s">
        <v>25</v>
      </c>
      <c r="M476" s="10"/>
      <c r="N476" s="14" t="str">
        <f t="shared" si="15"/>
        <v/>
      </c>
      <c r="O476" s="10" t="s">
        <v>36</v>
      </c>
      <c r="P476" s="16"/>
    </row>
    <row r="477" spans="2:16" ht="57.95" customHeight="1" x14ac:dyDescent="0.25">
      <c r="B477" s="10" t="s">
        <v>328</v>
      </c>
      <c r="C477" s="10" t="s">
        <v>952</v>
      </c>
      <c r="D477" s="11" t="s">
        <v>330</v>
      </c>
      <c r="E477" s="22" t="s">
        <v>953</v>
      </c>
      <c r="F477" s="13" t="s">
        <v>332</v>
      </c>
      <c r="G477" s="4"/>
      <c r="H477" s="4"/>
      <c r="I477" s="5"/>
      <c r="J477" s="14" t="str">
        <f t="shared" si="14"/>
        <v/>
      </c>
      <c r="K477" s="15"/>
      <c r="L477" s="10" t="s">
        <v>25</v>
      </c>
      <c r="M477" s="10"/>
      <c r="N477" s="14" t="str">
        <f t="shared" si="15"/>
        <v/>
      </c>
      <c r="O477" s="10" t="s">
        <v>36</v>
      </c>
      <c r="P477" s="16"/>
    </row>
    <row r="478" spans="2:16" ht="57.95" customHeight="1" x14ac:dyDescent="0.25">
      <c r="B478" s="10" t="s">
        <v>328</v>
      </c>
      <c r="C478" s="10" t="s">
        <v>954</v>
      </c>
      <c r="D478" s="11" t="s">
        <v>330</v>
      </c>
      <c r="E478" s="22" t="s">
        <v>955</v>
      </c>
      <c r="F478" s="13" t="s">
        <v>332</v>
      </c>
      <c r="G478" s="4"/>
      <c r="H478" s="4"/>
      <c r="I478" s="5"/>
      <c r="J478" s="14" t="str">
        <f t="shared" si="14"/>
        <v/>
      </c>
      <c r="K478" s="15"/>
      <c r="L478" s="10" t="s">
        <v>25</v>
      </c>
      <c r="M478" s="10"/>
      <c r="N478" s="14" t="str">
        <f t="shared" si="15"/>
        <v/>
      </c>
      <c r="O478" s="10" t="s">
        <v>36</v>
      </c>
      <c r="P478" s="16"/>
    </row>
    <row r="479" spans="2:16" ht="57.95" customHeight="1" x14ac:dyDescent="0.25">
      <c r="B479" s="10" t="s">
        <v>328</v>
      </c>
      <c r="C479" s="10" t="s">
        <v>956</v>
      </c>
      <c r="D479" s="11" t="s">
        <v>330</v>
      </c>
      <c r="E479" s="22" t="s">
        <v>957</v>
      </c>
      <c r="F479" s="13" t="s">
        <v>332</v>
      </c>
      <c r="G479" s="4"/>
      <c r="H479" s="4"/>
      <c r="I479" s="5"/>
      <c r="J479" s="14" t="str">
        <f t="shared" si="14"/>
        <v/>
      </c>
      <c r="K479" s="15"/>
      <c r="L479" s="10" t="s">
        <v>25</v>
      </c>
      <c r="M479" s="10"/>
      <c r="N479" s="14" t="str">
        <f t="shared" si="15"/>
        <v/>
      </c>
      <c r="O479" s="10" t="s">
        <v>25</v>
      </c>
      <c r="P479" s="16"/>
    </row>
    <row r="480" spans="2:16" ht="43.5" customHeight="1" x14ac:dyDescent="0.25">
      <c r="B480" s="10" t="s">
        <v>328</v>
      </c>
      <c r="C480" s="10" t="s">
        <v>958</v>
      </c>
      <c r="D480" s="11" t="s">
        <v>330</v>
      </c>
      <c r="E480" s="22" t="s">
        <v>959</v>
      </c>
      <c r="F480" s="13" t="s">
        <v>332</v>
      </c>
      <c r="G480" s="4"/>
      <c r="H480" s="4"/>
      <c r="I480" s="5"/>
      <c r="J480" s="14" t="str">
        <f t="shared" si="14"/>
        <v/>
      </c>
      <c r="K480" s="15"/>
      <c r="L480" s="10" t="s">
        <v>25</v>
      </c>
      <c r="M480" s="10"/>
      <c r="N480" s="14" t="str">
        <f t="shared" si="15"/>
        <v/>
      </c>
      <c r="O480" s="10" t="s">
        <v>25</v>
      </c>
      <c r="P480" s="16"/>
    </row>
    <row r="481" spans="2:16" ht="57.95" customHeight="1" x14ac:dyDescent="0.25">
      <c r="B481" s="10" t="s">
        <v>328</v>
      </c>
      <c r="C481" s="10" t="s">
        <v>960</v>
      </c>
      <c r="D481" s="11" t="s">
        <v>330</v>
      </c>
      <c r="E481" s="22" t="s">
        <v>961</v>
      </c>
      <c r="F481" s="13" t="s">
        <v>332</v>
      </c>
      <c r="G481" s="4"/>
      <c r="H481" s="4"/>
      <c r="I481" s="5"/>
      <c r="J481" s="14" t="str">
        <f t="shared" si="14"/>
        <v/>
      </c>
      <c r="K481" s="15"/>
      <c r="L481" s="10" t="s">
        <v>25</v>
      </c>
      <c r="M481" s="10"/>
      <c r="N481" s="14" t="str">
        <f t="shared" si="15"/>
        <v/>
      </c>
      <c r="O481" s="10" t="s">
        <v>36</v>
      </c>
      <c r="P481" s="16"/>
    </row>
    <row r="482" spans="2:16" ht="57.95" customHeight="1" x14ac:dyDescent="0.25">
      <c r="B482" s="10" t="s">
        <v>328</v>
      </c>
      <c r="C482" s="10" t="s">
        <v>962</v>
      </c>
      <c r="D482" s="11" t="s">
        <v>330</v>
      </c>
      <c r="E482" s="22" t="s">
        <v>963</v>
      </c>
      <c r="F482" s="13" t="s">
        <v>332</v>
      </c>
      <c r="G482" s="4"/>
      <c r="H482" s="4"/>
      <c r="I482" s="5"/>
      <c r="J482" s="14" t="str">
        <f t="shared" si="14"/>
        <v/>
      </c>
      <c r="K482" s="15"/>
      <c r="L482" s="10" t="s">
        <v>25</v>
      </c>
      <c r="M482" s="10"/>
      <c r="N482" s="14" t="str">
        <f t="shared" si="15"/>
        <v/>
      </c>
      <c r="O482" s="10" t="s">
        <v>36</v>
      </c>
      <c r="P482" s="16"/>
    </row>
    <row r="483" spans="2:16" ht="57.95" customHeight="1" x14ac:dyDescent="0.25">
      <c r="B483" s="10" t="s">
        <v>328</v>
      </c>
      <c r="C483" s="10" t="s">
        <v>964</v>
      </c>
      <c r="D483" s="11" t="s">
        <v>330</v>
      </c>
      <c r="E483" s="22" t="s">
        <v>965</v>
      </c>
      <c r="F483" s="13" t="s">
        <v>332</v>
      </c>
      <c r="G483" s="4"/>
      <c r="H483" s="4"/>
      <c r="I483" s="5"/>
      <c r="J483" s="14" t="str">
        <f t="shared" si="14"/>
        <v/>
      </c>
      <c r="K483" s="15"/>
      <c r="L483" s="10" t="s">
        <v>25</v>
      </c>
      <c r="M483" s="10"/>
      <c r="N483" s="14" t="str">
        <f t="shared" si="15"/>
        <v/>
      </c>
      <c r="O483" s="10" t="s">
        <v>36</v>
      </c>
      <c r="P483" s="16"/>
    </row>
    <row r="484" spans="2:16" ht="72.599999999999994" customHeight="1" x14ac:dyDescent="0.25">
      <c r="B484" s="10" t="s">
        <v>328</v>
      </c>
      <c r="C484" s="10" t="s">
        <v>966</v>
      </c>
      <c r="D484" s="11" t="s">
        <v>330</v>
      </c>
      <c r="E484" s="22" t="s">
        <v>967</v>
      </c>
      <c r="F484" s="13" t="s">
        <v>332</v>
      </c>
      <c r="G484" s="4"/>
      <c r="H484" s="4"/>
      <c r="I484" s="5"/>
      <c r="J484" s="14" t="str">
        <f t="shared" si="14"/>
        <v/>
      </c>
      <c r="K484" s="15"/>
      <c r="L484" s="10" t="s">
        <v>25</v>
      </c>
      <c r="M484" s="10"/>
      <c r="N484" s="14" t="str">
        <f t="shared" si="15"/>
        <v/>
      </c>
      <c r="O484" s="10" t="s">
        <v>36</v>
      </c>
      <c r="P484" s="16"/>
    </row>
    <row r="485" spans="2:16" ht="72.599999999999994" customHeight="1" x14ac:dyDescent="0.25">
      <c r="B485" s="10" t="s">
        <v>328</v>
      </c>
      <c r="C485" s="10" t="s">
        <v>968</v>
      </c>
      <c r="D485" s="11" t="s">
        <v>330</v>
      </c>
      <c r="E485" s="22" t="s">
        <v>969</v>
      </c>
      <c r="F485" s="13" t="s">
        <v>332</v>
      </c>
      <c r="G485" s="4"/>
      <c r="H485" s="4"/>
      <c r="I485" s="5"/>
      <c r="J485" s="14" t="str">
        <f t="shared" si="14"/>
        <v/>
      </c>
      <c r="K485" s="15"/>
      <c r="L485" s="10" t="s">
        <v>25</v>
      </c>
      <c r="M485" s="10"/>
      <c r="N485" s="14" t="str">
        <f t="shared" si="15"/>
        <v/>
      </c>
      <c r="O485" s="10" t="s">
        <v>36</v>
      </c>
      <c r="P485" s="16"/>
    </row>
    <row r="486" spans="2:16" ht="57.95" customHeight="1" x14ac:dyDescent="0.25">
      <c r="B486" s="10" t="s">
        <v>328</v>
      </c>
      <c r="C486" s="10" t="s">
        <v>970</v>
      </c>
      <c r="D486" s="11" t="s">
        <v>330</v>
      </c>
      <c r="E486" s="22" t="s">
        <v>971</v>
      </c>
      <c r="F486" s="13" t="s">
        <v>332</v>
      </c>
      <c r="G486" s="4"/>
      <c r="H486" s="4"/>
      <c r="I486" s="5"/>
      <c r="J486" s="14" t="str">
        <f t="shared" si="14"/>
        <v/>
      </c>
      <c r="K486" s="15"/>
      <c r="L486" s="10" t="s">
        <v>25</v>
      </c>
      <c r="M486" s="10"/>
      <c r="N486" s="14" t="str">
        <f t="shared" si="15"/>
        <v/>
      </c>
      <c r="O486" s="10" t="s">
        <v>36</v>
      </c>
      <c r="P486" s="16"/>
    </row>
    <row r="487" spans="2:16" ht="43.5" customHeight="1" x14ac:dyDescent="0.25">
      <c r="B487" s="10" t="s">
        <v>328</v>
      </c>
      <c r="C487" s="10" t="s">
        <v>972</v>
      </c>
      <c r="D487" s="11" t="s">
        <v>330</v>
      </c>
      <c r="E487" s="22" t="s">
        <v>973</v>
      </c>
      <c r="F487" s="13" t="s">
        <v>332</v>
      </c>
      <c r="G487" s="4"/>
      <c r="H487" s="4"/>
      <c r="I487" s="5"/>
      <c r="J487" s="14" t="str">
        <f t="shared" si="14"/>
        <v/>
      </c>
      <c r="K487" s="15"/>
      <c r="L487" s="10" t="s">
        <v>25</v>
      </c>
      <c r="M487" s="10"/>
      <c r="N487" s="14" t="str">
        <f t="shared" si="15"/>
        <v/>
      </c>
      <c r="O487" s="10" t="s">
        <v>36</v>
      </c>
      <c r="P487" s="16"/>
    </row>
    <row r="488" spans="2:16" ht="43.5" customHeight="1" x14ac:dyDescent="0.25">
      <c r="B488" s="10" t="s">
        <v>328</v>
      </c>
      <c r="C488" s="10" t="s">
        <v>974</v>
      </c>
      <c r="D488" s="11" t="s">
        <v>330</v>
      </c>
      <c r="E488" s="22" t="s">
        <v>975</v>
      </c>
      <c r="F488" s="13" t="s">
        <v>332</v>
      </c>
      <c r="G488" s="4"/>
      <c r="H488" s="4"/>
      <c r="I488" s="5"/>
      <c r="J488" s="14" t="str">
        <f t="shared" si="14"/>
        <v/>
      </c>
      <c r="K488" s="15"/>
      <c r="L488" s="10" t="s">
        <v>25</v>
      </c>
      <c r="M488" s="10"/>
      <c r="N488" s="14" t="str">
        <f t="shared" si="15"/>
        <v/>
      </c>
      <c r="O488" s="10" t="s">
        <v>36</v>
      </c>
      <c r="P488" s="16"/>
    </row>
    <row r="489" spans="2:16" ht="57.95" customHeight="1" x14ac:dyDescent="0.25">
      <c r="B489" s="10" t="s">
        <v>328</v>
      </c>
      <c r="C489" s="10" t="s">
        <v>976</v>
      </c>
      <c r="D489" s="11" t="s">
        <v>330</v>
      </c>
      <c r="E489" s="22" t="s">
        <v>977</v>
      </c>
      <c r="F489" s="13" t="s">
        <v>332</v>
      </c>
      <c r="G489" s="4"/>
      <c r="H489" s="4"/>
      <c r="I489" s="5"/>
      <c r="J489" s="14" t="str">
        <f t="shared" si="14"/>
        <v/>
      </c>
      <c r="K489" s="15"/>
      <c r="L489" s="10" t="s">
        <v>25</v>
      </c>
      <c r="M489" s="10"/>
      <c r="N489" s="14" t="str">
        <f t="shared" si="15"/>
        <v/>
      </c>
      <c r="O489" s="10" t="s">
        <v>36</v>
      </c>
      <c r="P489" s="16"/>
    </row>
    <row r="490" spans="2:16" ht="57.95" customHeight="1" x14ac:dyDescent="0.25">
      <c r="B490" s="10" t="s">
        <v>328</v>
      </c>
      <c r="C490" s="10" t="s">
        <v>978</v>
      </c>
      <c r="D490" s="11" t="s">
        <v>330</v>
      </c>
      <c r="E490" s="22" t="s">
        <v>979</v>
      </c>
      <c r="F490" s="13" t="s">
        <v>332</v>
      </c>
      <c r="G490" s="4"/>
      <c r="H490" s="4"/>
      <c r="I490" s="5"/>
      <c r="J490" s="14" t="str">
        <f t="shared" si="14"/>
        <v/>
      </c>
      <c r="K490" s="15"/>
      <c r="L490" s="10" t="s">
        <v>25</v>
      </c>
      <c r="M490" s="10"/>
      <c r="N490" s="14" t="str">
        <f t="shared" si="15"/>
        <v/>
      </c>
      <c r="O490" s="10" t="s">
        <v>36</v>
      </c>
      <c r="P490" s="16"/>
    </row>
    <row r="491" spans="2:16" ht="43.5" customHeight="1" x14ac:dyDescent="0.25">
      <c r="B491" s="10" t="s">
        <v>328</v>
      </c>
      <c r="C491" s="10" t="s">
        <v>980</v>
      </c>
      <c r="D491" s="11" t="s">
        <v>330</v>
      </c>
      <c r="E491" s="22" t="s">
        <v>981</v>
      </c>
      <c r="F491" s="13" t="s">
        <v>332</v>
      </c>
      <c r="G491" s="4"/>
      <c r="H491" s="4"/>
      <c r="I491" s="5"/>
      <c r="J491" s="14" t="str">
        <f t="shared" si="14"/>
        <v/>
      </c>
      <c r="K491" s="15"/>
      <c r="L491" s="10" t="s">
        <v>25</v>
      </c>
      <c r="M491" s="10"/>
      <c r="N491" s="14" t="str">
        <f t="shared" si="15"/>
        <v/>
      </c>
      <c r="O491" s="10" t="s">
        <v>36</v>
      </c>
      <c r="P491" s="16"/>
    </row>
    <row r="492" spans="2:16" ht="57.95" customHeight="1" x14ac:dyDescent="0.25">
      <c r="B492" s="10" t="s">
        <v>328</v>
      </c>
      <c r="C492" s="10" t="s">
        <v>982</v>
      </c>
      <c r="D492" s="11" t="s">
        <v>330</v>
      </c>
      <c r="E492" s="22" t="s">
        <v>983</v>
      </c>
      <c r="F492" s="13" t="s">
        <v>332</v>
      </c>
      <c r="G492" s="4"/>
      <c r="H492" s="4"/>
      <c r="I492" s="5"/>
      <c r="J492" s="14" t="str">
        <f t="shared" si="14"/>
        <v/>
      </c>
      <c r="K492" s="15"/>
      <c r="L492" s="10" t="s">
        <v>25</v>
      </c>
      <c r="M492" s="10"/>
      <c r="N492" s="14" t="str">
        <f t="shared" si="15"/>
        <v/>
      </c>
      <c r="O492" s="10" t="s">
        <v>36</v>
      </c>
      <c r="P492" s="16"/>
    </row>
    <row r="493" spans="2:16" ht="57.95" customHeight="1" x14ac:dyDescent="0.25">
      <c r="B493" s="10" t="s">
        <v>328</v>
      </c>
      <c r="C493" s="10" t="s">
        <v>984</v>
      </c>
      <c r="D493" s="11" t="s">
        <v>330</v>
      </c>
      <c r="E493" s="22" t="s">
        <v>985</v>
      </c>
      <c r="F493" s="13" t="s">
        <v>332</v>
      </c>
      <c r="G493" s="4"/>
      <c r="H493" s="4"/>
      <c r="I493" s="5"/>
      <c r="J493" s="14" t="str">
        <f t="shared" si="14"/>
        <v/>
      </c>
      <c r="K493" s="15"/>
      <c r="L493" s="10" t="s">
        <v>25</v>
      </c>
      <c r="M493" s="10"/>
      <c r="N493" s="14" t="str">
        <f t="shared" si="15"/>
        <v/>
      </c>
      <c r="O493" s="10" t="s">
        <v>36</v>
      </c>
      <c r="P493" s="16"/>
    </row>
    <row r="494" spans="2:16" ht="72.599999999999994" customHeight="1" x14ac:dyDescent="0.25">
      <c r="B494" s="10" t="s">
        <v>328</v>
      </c>
      <c r="C494" s="10" t="s">
        <v>986</v>
      </c>
      <c r="D494" s="11" t="s">
        <v>330</v>
      </c>
      <c r="E494" s="22" t="s">
        <v>987</v>
      </c>
      <c r="F494" s="13" t="s">
        <v>332</v>
      </c>
      <c r="G494" s="4"/>
      <c r="H494" s="4"/>
      <c r="I494" s="5"/>
      <c r="J494" s="14" t="str">
        <f t="shared" si="14"/>
        <v/>
      </c>
      <c r="K494" s="15"/>
      <c r="L494" s="10" t="s">
        <v>25</v>
      </c>
      <c r="M494" s="10"/>
      <c r="N494" s="14" t="str">
        <f t="shared" si="15"/>
        <v/>
      </c>
      <c r="O494" s="10" t="s">
        <v>36</v>
      </c>
      <c r="P494" s="16"/>
    </row>
    <row r="495" spans="2:16" ht="43.5" customHeight="1" x14ac:dyDescent="0.25">
      <c r="B495" s="10" t="s">
        <v>328</v>
      </c>
      <c r="C495" s="10" t="s">
        <v>988</v>
      </c>
      <c r="D495" s="11" t="s">
        <v>330</v>
      </c>
      <c r="E495" s="22" t="s">
        <v>989</v>
      </c>
      <c r="F495" s="13" t="s">
        <v>332</v>
      </c>
      <c r="G495" s="4"/>
      <c r="H495" s="4"/>
      <c r="I495" s="5"/>
      <c r="J495" s="14" t="str">
        <f t="shared" si="14"/>
        <v/>
      </c>
      <c r="K495" s="15"/>
      <c r="L495" s="10" t="s">
        <v>25</v>
      </c>
      <c r="M495" s="10"/>
      <c r="N495" s="14" t="str">
        <f t="shared" si="15"/>
        <v/>
      </c>
      <c r="O495" s="10" t="s">
        <v>36</v>
      </c>
      <c r="P495" s="16"/>
    </row>
    <row r="496" spans="2:16" ht="72.599999999999994" customHeight="1" x14ac:dyDescent="0.25">
      <c r="B496" s="10" t="s">
        <v>328</v>
      </c>
      <c r="C496" s="10" t="s">
        <v>990</v>
      </c>
      <c r="D496" s="11" t="s">
        <v>330</v>
      </c>
      <c r="E496" s="22" t="s">
        <v>991</v>
      </c>
      <c r="F496" s="13" t="s">
        <v>332</v>
      </c>
      <c r="G496" s="4"/>
      <c r="H496" s="4"/>
      <c r="I496" s="5"/>
      <c r="J496" s="14" t="str">
        <f t="shared" si="14"/>
        <v/>
      </c>
      <c r="K496" s="15"/>
      <c r="L496" s="10" t="s">
        <v>25</v>
      </c>
      <c r="M496" s="10"/>
      <c r="N496" s="14" t="str">
        <f t="shared" si="15"/>
        <v/>
      </c>
      <c r="O496" s="10" t="s">
        <v>36</v>
      </c>
      <c r="P496" s="16"/>
    </row>
    <row r="497" spans="2:16" ht="57.95" customHeight="1" x14ac:dyDescent="0.25">
      <c r="B497" s="10" t="s">
        <v>328</v>
      </c>
      <c r="C497" s="10" t="s">
        <v>992</v>
      </c>
      <c r="D497" s="11" t="s">
        <v>330</v>
      </c>
      <c r="E497" s="22" t="s">
        <v>993</v>
      </c>
      <c r="F497" s="13" t="s">
        <v>332</v>
      </c>
      <c r="G497" s="4"/>
      <c r="H497" s="4"/>
      <c r="I497" s="5"/>
      <c r="J497" s="14" t="str">
        <f t="shared" si="14"/>
        <v/>
      </c>
      <c r="K497" s="15"/>
      <c r="L497" s="10" t="s">
        <v>25</v>
      </c>
      <c r="M497" s="10"/>
      <c r="N497" s="14" t="str">
        <f t="shared" si="15"/>
        <v/>
      </c>
      <c r="O497" s="10" t="s">
        <v>36</v>
      </c>
      <c r="P497" s="16"/>
    </row>
    <row r="498" spans="2:16" ht="72.599999999999994" customHeight="1" x14ac:dyDescent="0.25">
      <c r="B498" s="10" t="s">
        <v>328</v>
      </c>
      <c r="C498" s="10" t="s">
        <v>994</v>
      </c>
      <c r="D498" s="11" t="s">
        <v>330</v>
      </c>
      <c r="E498" s="22" t="s">
        <v>995</v>
      </c>
      <c r="F498" s="13" t="s">
        <v>332</v>
      </c>
      <c r="G498" s="4"/>
      <c r="H498" s="4"/>
      <c r="I498" s="5"/>
      <c r="J498" s="14" t="str">
        <f t="shared" si="14"/>
        <v/>
      </c>
      <c r="K498" s="15"/>
      <c r="L498" s="10" t="s">
        <v>25</v>
      </c>
      <c r="M498" s="10"/>
      <c r="N498" s="14" t="str">
        <f t="shared" si="15"/>
        <v/>
      </c>
      <c r="O498" s="10" t="s">
        <v>36</v>
      </c>
      <c r="P498" s="16"/>
    </row>
    <row r="499" spans="2:16" ht="57.95" customHeight="1" x14ac:dyDescent="0.25">
      <c r="B499" s="10" t="s">
        <v>328</v>
      </c>
      <c r="C499" s="10" t="s">
        <v>996</v>
      </c>
      <c r="D499" s="11" t="s">
        <v>330</v>
      </c>
      <c r="E499" s="22" t="s">
        <v>997</v>
      </c>
      <c r="F499" s="13" t="s">
        <v>332</v>
      </c>
      <c r="G499" s="4"/>
      <c r="H499" s="4"/>
      <c r="I499" s="5"/>
      <c r="J499" s="14" t="str">
        <f t="shared" si="14"/>
        <v/>
      </c>
      <c r="K499" s="15"/>
      <c r="L499" s="10" t="s">
        <v>25</v>
      </c>
      <c r="M499" s="10"/>
      <c r="N499" s="14" t="str">
        <f t="shared" si="15"/>
        <v/>
      </c>
      <c r="O499" s="10" t="s">
        <v>36</v>
      </c>
      <c r="P499" s="16"/>
    </row>
    <row r="500" spans="2:16" ht="57.95" customHeight="1" x14ac:dyDescent="0.25">
      <c r="B500" s="10" t="s">
        <v>328</v>
      </c>
      <c r="C500" s="10" t="s">
        <v>998</v>
      </c>
      <c r="D500" s="11" t="s">
        <v>330</v>
      </c>
      <c r="E500" s="22" t="s">
        <v>999</v>
      </c>
      <c r="F500" s="13" t="s">
        <v>332</v>
      </c>
      <c r="G500" s="4"/>
      <c r="H500" s="4"/>
      <c r="I500" s="5"/>
      <c r="J500" s="14" t="str">
        <f t="shared" si="14"/>
        <v/>
      </c>
      <c r="K500" s="15"/>
      <c r="L500" s="10" t="s">
        <v>25</v>
      </c>
      <c r="M500" s="10"/>
      <c r="N500" s="14" t="str">
        <f t="shared" si="15"/>
        <v/>
      </c>
      <c r="O500" s="10" t="s">
        <v>36</v>
      </c>
      <c r="P500" s="16"/>
    </row>
    <row r="501" spans="2:16" ht="43.5" customHeight="1" x14ac:dyDescent="0.25">
      <c r="B501" s="10" t="s">
        <v>328</v>
      </c>
      <c r="C501" s="10" t="s">
        <v>1000</v>
      </c>
      <c r="D501" s="11" t="s">
        <v>330</v>
      </c>
      <c r="E501" s="22" t="s">
        <v>1001</v>
      </c>
      <c r="F501" s="13" t="s">
        <v>332</v>
      </c>
      <c r="G501" s="4"/>
      <c r="H501" s="4"/>
      <c r="I501" s="5"/>
      <c r="J501" s="14" t="str">
        <f t="shared" si="14"/>
        <v/>
      </c>
      <c r="K501" s="15"/>
      <c r="L501" s="10" t="s">
        <v>25</v>
      </c>
      <c r="M501" s="10"/>
      <c r="N501" s="14" t="str">
        <f t="shared" si="15"/>
        <v/>
      </c>
      <c r="O501" s="10" t="s">
        <v>36</v>
      </c>
      <c r="P501" s="16"/>
    </row>
    <row r="502" spans="2:16" ht="43.5" customHeight="1" x14ac:dyDescent="0.25">
      <c r="B502" s="10" t="s">
        <v>328</v>
      </c>
      <c r="C502" s="10" t="s">
        <v>1002</v>
      </c>
      <c r="D502" s="11" t="s">
        <v>330</v>
      </c>
      <c r="E502" s="22" t="s">
        <v>1003</v>
      </c>
      <c r="F502" s="13" t="s">
        <v>332</v>
      </c>
      <c r="G502" s="4"/>
      <c r="H502" s="4"/>
      <c r="I502" s="5"/>
      <c r="J502" s="14" t="str">
        <f t="shared" si="14"/>
        <v/>
      </c>
      <c r="K502" s="15"/>
      <c r="L502" s="10" t="s">
        <v>25</v>
      </c>
      <c r="M502" s="10"/>
      <c r="N502" s="14" t="str">
        <f t="shared" si="15"/>
        <v/>
      </c>
      <c r="O502" s="10" t="s">
        <v>36</v>
      </c>
      <c r="P502" s="16"/>
    </row>
    <row r="503" spans="2:16" ht="57.95" customHeight="1" x14ac:dyDescent="0.25">
      <c r="B503" s="10" t="s">
        <v>328</v>
      </c>
      <c r="C503" s="10" t="s">
        <v>1004</v>
      </c>
      <c r="D503" s="11" t="s">
        <v>330</v>
      </c>
      <c r="E503" s="22" t="s">
        <v>1005</v>
      </c>
      <c r="F503" s="13" t="s">
        <v>332</v>
      </c>
      <c r="G503" s="4"/>
      <c r="H503" s="4"/>
      <c r="I503" s="5"/>
      <c r="J503" s="14" t="str">
        <f t="shared" si="14"/>
        <v/>
      </c>
      <c r="K503" s="15"/>
      <c r="L503" s="10" t="s">
        <v>25</v>
      </c>
      <c r="M503" s="10"/>
      <c r="N503" s="14" t="str">
        <f t="shared" si="15"/>
        <v/>
      </c>
      <c r="O503" s="10" t="s">
        <v>36</v>
      </c>
      <c r="P503" s="16"/>
    </row>
    <row r="504" spans="2:16" ht="43.5" customHeight="1" x14ac:dyDescent="0.25">
      <c r="B504" s="10" t="s">
        <v>328</v>
      </c>
      <c r="C504" s="10" t="s">
        <v>1006</v>
      </c>
      <c r="D504" s="11" t="s">
        <v>330</v>
      </c>
      <c r="E504" s="22" t="s">
        <v>1007</v>
      </c>
      <c r="F504" s="13" t="s">
        <v>332</v>
      </c>
      <c r="G504" s="4"/>
      <c r="H504" s="4"/>
      <c r="I504" s="5"/>
      <c r="J504" s="14" t="str">
        <f t="shared" si="14"/>
        <v/>
      </c>
      <c r="K504" s="15"/>
      <c r="L504" s="10" t="s">
        <v>25</v>
      </c>
      <c r="M504" s="10"/>
      <c r="N504" s="14" t="str">
        <f t="shared" si="15"/>
        <v/>
      </c>
      <c r="O504" s="10" t="s">
        <v>36</v>
      </c>
      <c r="P504" s="16"/>
    </row>
    <row r="505" spans="2:16" ht="57.95" customHeight="1" x14ac:dyDescent="0.25">
      <c r="B505" s="10" t="s">
        <v>328</v>
      </c>
      <c r="C505" s="10" t="s">
        <v>1008</v>
      </c>
      <c r="D505" s="11" t="s">
        <v>330</v>
      </c>
      <c r="E505" s="22" t="s">
        <v>1009</v>
      </c>
      <c r="F505" s="13" t="s">
        <v>332</v>
      </c>
      <c r="G505" s="4"/>
      <c r="H505" s="4"/>
      <c r="I505" s="5"/>
      <c r="J505" s="14" t="str">
        <f t="shared" si="14"/>
        <v/>
      </c>
      <c r="K505" s="15"/>
      <c r="L505" s="10" t="s">
        <v>25</v>
      </c>
      <c r="M505" s="10"/>
      <c r="N505" s="14" t="str">
        <f t="shared" si="15"/>
        <v/>
      </c>
      <c r="O505" s="10" t="s">
        <v>36</v>
      </c>
      <c r="P505" s="16"/>
    </row>
    <row r="506" spans="2:16" ht="57.95" customHeight="1" x14ac:dyDescent="0.25">
      <c r="B506" s="10" t="s">
        <v>328</v>
      </c>
      <c r="C506" s="10" t="s">
        <v>1010</v>
      </c>
      <c r="D506" s="11" t="s">
        <v>330</v>
      </c>
      <c r="E506" s="22" t="s">
        <v>1011</v>
      </c>
      <c r="F506" s="13" t="s">
        <v>332</v>
      </c>
      <c r="G506" s="4"/>
      <c r="H506" s="4"/>
      <c r="I506" s="5"/>
      <c r="J506" s="14" t="str">
        <f t="shared" si="14"/>
        <v/>
      </c>
      <c r="K506" s="15"/>
      <c r="L506" s="10" t="s">
        <v>25</v>
      </c>
      <c r="M506" s="10"/>
      <c r="N506" s="14" t="str">
        <f t="shared" si="15"/>
        <v/>
      </c>
      <c r="O506" s="10" t="s">
        <v>36</v>
      </c>
      <c r="P506" s="16"/>
    </row>
    <row r="507" spans="2:16" ht="43.5" customHeight="1" x14ac:dyDescent="0.25">
      <c r="B507" s="10" t="s">
        <v>328</v>
      </c>
      <c r="C507" s="10" t="s">
        <v>1012</v>
      </c>
      <c r="D507" s="11" t="s">
        <v>330</v>
      </c>
      <c r="E507" s="22" t="s">
        <v>1013</v>
      </c>
      <c r="F507" s="13" t="s">
        <v>332</v>
      </c>
      <c r="G507" s="4"/>
      <c r="H507" s="4"/>
      <c r="I507" s="5"/>
      <c r="J507" s="14" t="str">
        <f t="shared" si="14"/>
        <v/>
      </c>
      <c r="K507" s="15"/>
      <c r="L507" s="10" t="s">
        <v>25</v>
      </c>
      <c r="M507" s="10"/>
      <c r="N507" s="14" t="str">
        <f t="shared" si="15"/>
        <v/>
      </c>
      <c r="O507" s="10" t="s">
        <v>36</v>
      </c>
      <c r="P507" s="16"/>
    </row>
    <row r="508" spans="2:16" ht="57.95" customHeight="1" x14ac:dyDescent="0.25">
      <c r="B508" s="10" t="s">
        <v>328</v>
      </c>
      <c r="C508" s="10" t="s">
        <v>1014</v>
      </c>
      <c r="D508" s="11" t="s">
        <v>330</v>
      </c>
      <c r="E508" s="22" t="s">
        <v>1015</v>
      </c>
      <c r="F508" s="13" t="s">
        <v>332</v>
      </c>
      <c r="G508" s="4"/>
      <c r="H508" s="4"/>
      <c r="I508" s="5"/>
      <c r="J508" s="14" t="str">
        <f t="shared" si="14"/>
        <v/>
      </c>
      <c r="K508" s="15"/>
      <c r="L508" s="10" t="s">
        <v>25</v>
      </c>
      <c r="M508" s="10"/>
      <c r="N508" s="14" t="str">
        <f t="shared" si="15"/>
        <v/>
      </c>
      <c r="O508" s="10" t="s">
        <v>36</v>
      </c>
      <c r="P508" s="16"/>
    </row>
    <row r="509" spans="2:16" ht="43.5" customHeight="1" x14ac:dyDescent="0.25">
      <c r="B509" s="10" t="s">
        <v>328</v>
      </c>
      <c r="C509" s="10" t="s">
        <v>1016</v>
      </c>
      <c r="D509" s="11" t="s">
        <v>330</v>
      </c>
      <c r="E509" s="22" t="s">
        <v>1017</v>
      </c>
      <c r="F509" s="13" t="s">
        <v>332</v>
      </c>
      <c r="G509" s="4"/>
      <c r="H509" s="4"/>
      <c r="I509" s="5"/>
      <c r="J509" s="14" t="str">
        <f t="shared" si="14"/>
        <v/>
      </c>
      <c r="K509" s="15"/>
      <c r="L509" s="10" t="s">
        <v>25</v>
      </c>
      <c r="M509" s="10"/>
      <c r="N509" s="14" t="str">
        <f t="shared" si="15"/>
        <v/>
      </c>
      <c r="O509" s="10" t="s">
        <v>36</v>
      </c>
      <c r="P509" s="16"/>
    </row>
    <row r="510" spans="2:16" ht="57.95" customHeight="1" x14ac:dyDescent="0.25">
      <c r="B510" s="10" t="s">
        <v>328</v>
      </c>
      <c r="C510" s="10" t="s">
        <v>1018</v>
      </c>
      <c r="D510" s="11" t="s">
        <v>330</v>
      </c>
      <c r="E510" s="22" t="s">
        <v>1019</v>
      </c>
      <c r="F510" s="13" t="s">
        <v>332</v>
      </c>
      <c r="G510" s="4"/>
      <c r="H510" s="4"/>
      <c r="I510" s="5"/>
      <c r="J510" s="14" t="str">
        <f t="shared" si="14"/>
        <v/>
      </c>
      <c r="K510" s="15"/>
      <c r="L510" s="10" t="s">
        <v>25</v>
      </c>
      <c r="M510" s="10"/>
      <c r="N510" s="14" t="str">
        <f t="shared" si="15"/>
        <v/>
      </c>
      <c r="O510" s="10" t="s">
        <v>36</v>
      </c>
      <c r="P510" s="16"/>
    </row>
    <row r="511" spans="2:16" ht="57.95" customHeight="1" x14ac:dyDescent="0.25">
      <c r="B511" s="10" t="s">
        <v>328</v>
      </c>
      <c r="C511" s="10" t="s">
        <v>1020</v>
      </c>
      <c r="D511" s="11" t="s">
        <v>330</v>
      </c>
      <c r="E511" s="22" t="s">
        <v>1021</v>
      </c>
      <c r="F511" s="13" t="s">
        <v>332</v>
      </c>
      <c r="G511" s="4"/>
      <c r="H511" s="4"/>
      <c r="I511" s="5"/>
      <c r="J511" s="14" t="str">
        <f t="shared" si="14"/>
        <v/>
      </c>
      <c r="K511" s="15"/>
      <c r="L511" s="10" t="s">
        <v>25</v>
      </c>
      <c r="M511" s="10"/>
      <c r="N511" s="14" t="str">
        <f t="shared" si="15"/>
        <v/>
      </c>
      <c r="O511" s="10" t="s">
        <v>36</v>
      </c>
      <c r="P511" s="16"/>
    </row>
    <row r="512" spans="2:16" ht="72.599999999999994" customHeight="1" x14ac:dyDescent="0.25">
      <c r="B512" s="10" t="s">
        <v>328</v>
      </c>
      <c r="C512" s="10" t="s">
        <v>1022</v>
      </c>
      <c r="D512" s="11" t="s">
        <v>330</v>
      </c>
      <c r="E512" s="22" t="s">
        <v>1023</v>
      </c>
      <c r="F512" s="13" t="s">
        <v>332</v>
      </c>
      <c r="G512" s="4"/>
      <c r="H512" s="4"/>
      <c r="I512" s="5"/>
      <c r="J512" s="14" t="str">
        <f t="shared" si="14"/>
        <v/>
      </c>
      <c r="K512" s="15"/>
      <c r="L512" s="10" t="s">
        <v>25</v>
      </c>
      <c r="M512" s="10"/>
      <c r="N512" s="14" t="str">
        <f t="shared" si="15"/>
        <v/>
      </c>
      <c r="O512" s="10" t="s">
        <v>36</v>
      </c>
      <c r="P512" s="16"/>
    </row>
    <row r="513" spans="2:16" ht="57.95" customHeight="1" x14ac:dyDescent="0.25">
      <c r="B513" s="10" t="s">
        <v>328</v>
      </c>
      <c r="C513" s="10" t="s">
        <v>1024</v>
      </c>
      <c r="D513" s="11" t="s">
        <v>330</v>
      </c>
      <c r="E513" s="22" t="s">
        <v>1025</v>
      </c>
      <c r="F513" s="13" t="s">
        <v>332</v>
      </c>
      <c r="G513" s="4"/>
      <c r="H513" s="4"/>
      <c r="I513" s="5"/>
      <c r="J513" s="14" t="str">
        <f t="shared" si="14"/>
        <v/>
      </c>
      <c r="K513" s="15"/>
      <c r="L513" s="10" t="s">
        <v>25</v>
      </c>
      <c r="M513" s="10"/>
      <c r="N513" s="14" t="str">
        <f t="shared" si="15"/>
        <v/>
      </c>
      <c r="O513" s="10" t="s">
        <v>36</v>
      </c>
      <c r="P513" s="16"/>
    </row>
    <row r="514" spans="2:16" ht="57.95" customHeight="1" x14ac:dyDescent="0.25">
      <c r="B514" s="10" t="s">
        <v>328</v>
      </c>
      <c r="C514" s="10" t="s">
        <v>1026</v>
      </c>
      <c r="D514" s="11" t="s">
        <v>330</v>
      </c>
      <c r="E514" s="22" t="s">
        <v>1027</v>
      </c>
      <c r="F514" s="13" t="s">
        <v>332</v>
      </c>
      <c r="G514" s="4"/>
      <c r="H514" s="4"/>
      <c r="I514" s="5"/>
      <c r="J514" s="14" t="str">
        <f t="shared" si="14"/>
        <v/>
      </c>
      <c r="K514" s="15"/>
      <c r="L514" s="10" t="s">
        <v>25</v>
      </c>
      <c r="M514" s="10"/>
      <c r="N514" s="14" t="str">
        <f t="shared" si="15"/>
        <v/>
      </c>
      <c r="O514" s="10" t="s">
        <v>36</v>
      </c>
      <c r="P514" s="16"/>
    </row>
    <row r="515" spans="2:16" ht="43.5" customHeight="1" x14ac:dyDescent="0.25">
      <c r="B515" s="10" t="s">
        <v>328</v>
      </c>
      <c r="C515" s="10" t="s">
        <v>1028</v>
      </c>
      <c r="D515" s="11" t="s">
        <v>330</v>
      </c>
      <c r="E515" s="22" t="s">
        <v>1029</v>
      </c>
      <c r="F515" s="13" t="s">
        <v>332</v>
      </c>
      <c r="G515" s="4"/>
      <c r="H515" s="4"/>
      <c r="I515" s="5"/>
      <c r="J515" s="14" t="str">
        <f t="shared" si="14"/>
        <v/>
      </c>
      <c r="K515" s="15"/>
      <c r="L515" s="10" t="s">
        <v>25</v>
      </c>
      <c r="M515" s="10"/>
      <c r="N515" s="14" t="str">
        <f t="shared" si="15"/>
        <v/>
      </c>
      <c r="O515" s="10" t="s">
        <v>36</v>
      </c>
      <c r="P515" s="16"/>
    </row>
    <row r="516" spans="2:16" ht="57.95" customHeight="1" x14ac:dyDescent="0.25">
      <c r="B516" s="10" t="s">
        <v>328</v>
      </c>
      <c r="C516" s="10" t="s">
        <v>1030</v>
      </c>
      <c r="D516" s="11" t="s">
        <v>330</v>
      </c>
      <c r="E516" s="22" t="s">
        <v>1031</v>
      </c>
      <c r="F516" s="13" t="s">
        <v>332</v>
      </c>
      <c r="G516" s="4"/>
      <c r="H516" s="4"/>
      <c r="I516" s="5"/>
      <c r="J516" s="14" t="str">
        <f t="shared" si="14"/>
        <v/>
      </c>
      <c r="K516" s="15"/>
      <c r="L516" s="10" t="s">
        <v>25</v>
      </c>
      <c r="M516" s="10"/>
      <c r="N516" s="14" t="str">
        <f t="shared" si="15"/>
        <v/>
      </c>
      <c r="O516" s="10" t="s">
        <v>36</v>
      </c>
      <c r="P516" s="16"/>
    </row>
    <row r="517" spans="2:16" ht="57.95" customHeight="1" x14ac:dyDescent="0.25">
      <c r="B517" s="10" t="s">
        <v>328</v>
      </c>
      <c r="C517" s="10" t="s">
        <v>1032</v>
      </c>
      <c r="D517" s="11" t="s">
        <v>330</v>
      </c>
      <c r="E517" s="22" t="s">
        <v>1033</v>
      </c>
      <c r="F517" s="13" t="s">
        <v>332</v>
      </c>
      <c r="G517" s="4"/>
      <c r="H517" s="4"/>
      <c r="I517" s="5"/>
      <c r="J517" s="14" t="str">
        <f t="shared" si="14"/>
        <v/>
      </c>
      <c r="K517" s="15"/>
      <c r="L517" s="10" t="s">
        <v>25</v>
      </c>
      <c r="M517" s="10"/>
      <c r="N517" s="14" t="str">
        <f t="shared" si="15"/>
        <v/>
      </c>
      <c r="O517" s="10" t="s">
        <v>36</v>
      </c>
      <c r="P517" s="16"/>
    </row>
    <row r="518" spans="2:16" ht="43.5" customHeight="1" x14ac:dyDescent="0.25">
      <c r="B518" s="10" t="s">
        <v>328</v>
      </c>
      <c r="C518" s="10" t="s">
        <v>1034</v>
      </c>
      <c r="D518" s="11" t="s">
        <v>330</v>
      </c>
      <c r="E518" s="22" t="s">
        <v>1035</v>
      </c>
      <c r="F518" s="13" t="s">
        <v>332</v>
      </c>
      <c r="G518" s="4"/>
      <c r="H518" s="4"/>
      <c r="I518" s="5"/>
      <c r="J518" s="14" t="str">
        <f t="shared" si="14"/>
        <v/>
      </c>
      <c r="K518" s="15"/>
      <c r="L518" s="10" t="s">
        <v>25</v>
      </c>
      <c r="M518" s="10"/>
      <c r="N518" s="14" t="str">
        <f t="shared" si="15"/>
        <v/>
      </c>
      <c r="O518" s="10" t="s">
        <v>36</v>
      </c>
      <c r="P518" s="16"/>
    </row>
    <row r="519" spans="2:16" ht="57.95" customHeight="1" x14ac:dyDescent="0.25">
      <c r="B519" s="10" t="s">
        <v>328</v>
      </c>
      <c r="C519" s="10" t="s">
        <v>1036</v>
      </c>
      <c r="D519" s="11" t="s">
        <v>330</v>
      </c>
      <c r="E519" s="22" t="s">
        <v>1037</v>
      </c>
      <c r="F519" s="13" t="s">
        <v>332</v>
      </c>
      <c r="G519" s="4"/>
      <c r="H519" s="4"/>
      <c r="I519" s="5"/>
      <c r="J519" s="14" t="str">
        <f t="shared" ref="J519:J582" si="16">IF(G519&lt;&gt;"Sim","",IF(H519="Atende",5,IF(H519="Atende parcialmente",2,IF(H519="Não atende",0,""))))</f>
        <v/>
      </c>
      <c r="K519" s="15"/>
      <c r="L519" s="10" t="s">
        <v>25</v>
      </c>
      <c r="M519" s="10"/>
      <c r="N519" s="14" t="str">
        <f t="shared" ref="N519:N582" si="17">IF(L519&lt;&gt;"Sim","",IF(M519="Atende",5,IF(M519="Atende parcialmente",2,IF(M519="Não atende",0,""))))</f>
        <v/>
      </c>
      <c r="O519" s="10" t="s">
        <v>36</v>
      </c>
      <c r="P519" s="16"/>
    </row>
    <row r="520" spans="2:16" ht="57.95" customHeight="1" x14ac:dyDescent="0.25">
      <c r="B520" s="10" t="s">
        <v>328</v>
      </c>
      <c r="C520" s="10" t="s">
        <v>1038</v>
      </c>
      <c r="D520" s="11" t="s">
        <v>330</v>
      </c>
      <c r="E520" s="22" t="s">
        <v>1039</v>
      </c>
      <c r="F520" s="13" t="s">
        <v>332</v>
      </c>
      <c r="G520" s="4"/>
      <c r="H520" s="4"/>
      <c r="I520" s="5"/>
      <c r="J520" s="14" t="str">
        <f t="shared" si="16"/>
        <v/>
      </c>
      <c r="K520" s="15"/>
      <c r="L520" s="10" t="s">
        <v>25</v>
      </c>
      <c r="M520" s="10"/>
      <c r="N520" s="14" t="str">
        <f t="shared" si="17"/>
        <v/>
      </c>
      <c r="O520" s="10" t="s">
        <v>36</v>
      </c>
      <c r="P520" s="16"/>
    </row>
    <row r="521" spans="2:16" ht="57.95" customHeight="1" x14ac:dyDescent="0.25">
      <c r="B521" s="10" t="s">
        <v>328</v>
      </c>
      <c r="C521" s="10" t="s">
        <v>1040</v>
      </c>
      <c r="D521" s="11" t="s">
        <v>330</v>
      </c>
      <c r="E521" s="22" t="s">
        <v>1041</v>
      </c>
      <c r="F521" s="13" t="s">
        <v>332</v>
      </c>
      <c r="G521" s="4"/>
      <c r="H521" s="4"/>
      <c r="I521" s="5"/>
      <c r="J521" s="14" t="str">
        <f t="shared" si="16"/>
        <v/>
      </c>
      <c r="K521" s="15"/>
      <c r="L521" s="10" t="s">
        <v>25</v>
      </c>
      <c r="M521" s="10"/>
      <c r="N521" s="14" t="str">
        <f t="shared" si="17"/>
        <v/>
      </c>
      <c r="O521" s="10" t="s">
        <v>36</v>
      </c>
      <c r="P521" s="16"/>
    </row>
    <row r="522" spans="2:16" ht="57.95" customHeight="1" x14ac:dyDescent="0.25">
      <c r="B522" s="10" t="s">
        <v>328</v>
      </c>
      <c r="C522" s="10" t="s">
        <v>1042</v>
      </c>
      <c r="D522" s="11" t="s">
        <v>330</v>
      </c>
      <c r="E522" s="22" t="s">
        <v>1043</v>
      </c>
      <c r="F522" s="13" t="s">
        <v>332</v>
      </c>
      <c r="G522" s="4"/>
      <c r="H522" s="4"/>
      <c r="I522" s="5"/>
      <c r="J522" s="14" t="str">
        <f t="shared" si="16"/>
        <v/>
      </c>
      <c r="K522" s="15"/>
      <c r="L522" s="10" t="s">
        <v>25</v>
      </c>
      <c r="M522" s="10"/>
      <c r="N522" s="14" t="str">
        <f t="shared" si="17"/>
        <v/>
      </c>
      <c r="O522" s="10" t="s">
        <v>36</v>
      </c>
      <c r="P522" s="16"/>
    </row>
    <row r="523" spans="2:16" ht="43.5" customHeight="1" x14ac:dyDescent="0.25">
      <c r="B523" s="10" t="s">
        <v>328</v>
      </c>
      <c r="C523" s="10" t="s">
        <v>1044</v>
      </c>
      <c r="D523" s="11" t="s">
        <v>330</v>
      </c>
      <c r="E523" s="22" t="s">
        <v>1045</v>
      </c>
      <c r="F523" s="13" t="s">
        <v>332</v>
      </c>
      <c r="G523" s="4"/>
      <c r="H523" s="4"/>
      <c r="I523" s="5"/>
      <c r="J523" s="14" t="str">
        <f t="shared" si="16"/>
        <v/>
      </c>
      <c r="K523" s="15"/>
      <c r="L523" s="10" t="s">
        <v>25</v>
      </c>
      <c r="M523" s="10"/>
      <c r="N523" s="14" t="str">
        <f t="shared" si="17"/>
        <v/>
      </c>
      <c r="O523" s="10" t="s">
        <v>36</v>
      </c>
      <c r="P523" s="16"/>
    </row>
    <row r="524" spans="2:16" ht="57.95" customHeight="1" x14ac:dyDescent="0.25">
      <c r="B524" s="10" t="s">
        <v>328</v>
      </c>
      <c r="C524" s="10" t="s">
        <v>1046</v>
      </c>
      <c r="D524" s="11" t="s">
        <v>330</v>
      </c>
      <c r="E524" s="22" t="s">
        <v>1047</v>
      </c>
      <c r="F524" s="13" t="s">
        <v>332</v>
      </c>
      <c r="G524" s="4"/>
      <c r="H524" s="4"/>
      <c r="I524" s="5"/>
      <c r="J524" s="14" t="str">
        <f t="shared" si="16"/>
        <v/>
      </c>
      <c r="K524" s="15"/>
      <c r="L524" s="10" t="s">
        <v>25</v>
      </c>
      <c r="M524" s="10"/>
      <c r="N524" s="14" t="str">
        <f t="shared" si="17"/>
        <v/>
      </c>
      <c r="O524" s="10" t="s">
        <v>36</v>
      </c>
      <c r="P524" s="16"/>
    </row>
    <row r="525" spans="2:16" ht="57.95" customHeight="1" x14ac:dyDescent="0.25">
      <c r="B525" s="10" t="s">
        <v>328</v>
      </c>
      <c r="C525" s="10" t="s">
        <v>1048</v>
      </c>
      <c r="D525" s="11" t="s">
        <v>330</v>
      </c>
      <c r="E525" s="22" t="s">
        <v>1049</v>
      </c>
      <c r="F525" s="13" t="s">
        <v>332</v>
      </c>
      <c r="G525" s="4"/>
      <c r="H525" s="4"/>
      <c r="I525" s="5"/>
      <c r="J525" s="14" t="str">
        <f t="shared" si="16"/>
        <v/>
      </c>
      <c r="K525" s="15"/>
      <c r="L525" s="10" t="s">
        <v>25</v>
      </c>
      <c r="M525" s="10"/>
      <c r="N525" s="14" t="str">
        <f t="shared" si="17"/>
        <v/>
      </c>
      <c r="O525" s="10" t="s">
        <v>36</v>
      </c>
      <c r="P525" s="16"/>
    </row>
    <row r="526" spans="2:16" ht="72.599999999999994" customHeight="1" x14ac:dyDescent="0.25">
      <c r="B526" s="10" t="s">
        <v>328</v>
      </c>
      <c r="C526" s="10" t="s">
        <v>1050</v>
      </c>
      <c r="D526" s="11" t="s">
        <v>330</v>
      </c>
      <c r="E526" s="22" t="s">
        <v>1051</v>
      </c>
      <c r="F526" s="13" t="s">
        <v>332</v>
      </c>
      <c r="G526" s="4"/>
      <c r="H526" s="4"/>
      <c r="I526" s="5"/>
      <c r="J526" s="14" t="str">
        <f t="shared" si="16"/>
        <v/>
      </c>
      <c r="K526" s="15"/>
      <c r="L526" s="10" t="s">
        <v>25</v>
      </c>
      <c r="M526" s="10"/>
      <c r="N526" s="14" t="str">
        <f t="shared" si="17"/>
        <v/>
      </c>
      <c r="O526" s="10" t="s">
        <v>36</v>
      </c>
      <c r="P526" s="16"/>
    </row>
    <row r="527" spans="2:16" ht="43.5" customHeight="1" x14ac:dyDescent="0.25">
      <c r="B527" s="10" t="s">
        <v>328</v>
      </c>
      <c r="C527" s="10" t="s">
        <v>1052</v>
      </c>
      <c r="D527" s="11" t="s">
        <v>330</v>
      </c>
      <c r="E527" s="22" t="s">
        <v>1053</v>
      </c>
      <c r="F527" s="13" t="s">
        <v>332</v>
      </c>
      <c r="G527" s="4"/>
      <c r="H527" s="4"/>
      <c r="I527" s="5"/>
      <c r="J527" s="14" t="str">
        <f t="shared" si="16"/>
        <v/>
      </c>
      <c r="K527" s="15"/>
      <c r="L527" s="10" t="s">
        <v>25</v>
      </c>
      <c r="M527" s="10"/>
      <c r="N527" s="14" t="str">
        <f t="shared" si="17"/>
        <v/>
      </c>
      <c r="O527" s="10" t="s">
        <v>36</v>
      </c>
      <c r="P527" s="16"/>
    </row>
    <row r="528" spans="2:16" ht="57.95" customHeight="1" x14ac:dyDescent="0.25">
      <c r="B528" s="10" t="s">
        <v>328</v>
      </c>
      <c r="C528" s="10" t="s">
        <v>1054</v>
      </c>
      <c r="D528" s="11" t="s">
        <v>330</v>
      </c>
      <c r="E528" s="22" t="s">
        <v>1055</v>
      </c>
      <c r="F528" s="13" t="s">
        <v>332</v>
      </c>
      <c r="G528" s="4"/>
      <c r="H528" s="4"/>
      <c r="I528" s="5"/>
      <c r="J528" s="14" t="str">
        <f t="shared" si="16"/>
        <v/>
      </c>
      <c r="K528" s="15"/>
      <c r="L528" s="10" t="s">
        <v>25</v>
      </c>
      <c r="M528" s="10"/>
      <c r="N528" s="14" t="str">
        <f t="shared" si="17"/>
        <v/>
      </c>
      <c r="O528" s="10" t="s">
        <v>36</v>
      </c>
      <c r="P528" s="16"/>
    </row>
    <row r="529" spans="2:16" ht="43.5" customHeight="1" x14ac:dyDescent="0.25">
      <c r="B529" s="10" t="s">
        <v>328</v>
      </c>
      <c r="C529" s="10" t="s">
        <v>1056</v>
      </c>
      <c r="D529" s="11" t="s">
        <v>330</v>
      </c>
      <c r="E529" s="22" t="s">
        <v>1057</v>
      </c>
      <c r="F529" s="13" t="s">
        <v>332</v>
      </c>
      <c r="G529" s="4"/>
      <c r="H529" s="4"/>
      <c r="I529" s="5"/>
      <c r="J529" s="14" t="str">
        <f t="shared" si="16"/>
        <v/>
      </c>
      <c r="K529" s="15"/>
      <c r="L529" s="10" t="s">
        <v>25</v>
      </c>
      <c r="M529" s="10"/>
      <c r="N529" s="14" t="str">
        <f t="shared" si="17"/>
        <v/>
      </c>
      <c r="O529" s="10" t="s">
        <v>36</v>
      </c>
      <c r="P529" s="16"/>
    </row>
    <row r="530" spans="2:16" ht="43.5" customHeight="1" x14ac:dyDescent="0.25">
      <c r="B530" s="10" t="s">
        <v>328</v>
      </c>
      <c r="C530" s="10" t="s">
        <v>1058</v>
      </c>
      <c r="D530" s="11" t="s">
        <v>330</v>
      </c>
      <c r="E530" s="22" t="s">
        <v>1059</v>
      </c>
      <c r="F530" s="13" t="s">
        <v>332</v>
      </c>
      <c r="G530" s="4"/>
      <c r="H530" s="4"/>
      <c r="I530" s="5"/>
      <c r="J530" s="14" t="str">
        <f t="shared" si="16"/>
        <v/>
      </c>
      <c r="K530" s="15"/>
      <c r="L530" s="10" t="s">
        <v>25</v>
      </c>
      <c r="M530" s="10"/>
      <c r="N530" s="14" t="str">
        <f t="shared" si="17"/>
        <v/>
      </c>
      <c r="O530" s="10" t="s">
        <v>36</v>
      </c>
      <c r="P530" s="16"/>
    </row>
    <row r="531" spans="2:16" ht="57.95" customHeight="1" x14ac:dyDescent="0.25">
      <c r="B531" s="10" t="s">
        <v>328</v>
      </c>
      <c r="C531" s="10" t="s">
        <v>1060</v>
      </c>
      <c r="D531" s="11" t="s">
        <v>330</v>
      </c>
      <c r="E531" s="22" t="s">
        <v>1061</v>
      </c>
      <c r="F531" s="13" t="s">
        <v>332</v>
      </c>
      <c r="G531" s="4"/>
      <c r="H531" s="4"/>
      <c r="I531" s="5"/>
      <c r="J531" s="14" t="str">
        <f t="shared" si="16"/>
        <v/>
      </c>
      <c r="K531" s="15"/>
      <c r="L531" s="10" t="s">
        <v>25</v>
      </c>
      <c r="M531" s="10"/>
      <c r="N531" s="14" t="str">
        <f t="shared" si="17"/>
        <v/>
      </c>
      <c r="O531" s="10" t="s">
        <v>36</v>
      </c>
      <c r="P531" s="16"/>
    </row>
    <row r="532" spans="2:16" ht="57.95" customHeight="1" x14ac:dyDescent="0.25">
      <c r="B532" s="10" t="s">
        <v>328</v>
      </c>
      <c r="C532" s="10" t="s">
        <v>1062</v>
      </c>
      <c r="D532" s="11" t="s">
        <v>330</v>
      </c>
      <c r="E532" s="22" t="s">
        <v>1063</v>
      </c>
      <c r="F532" s="13" t="s">
        <v>332</v>
      </c>
      <c r="G532" s="4"/>
      <c r="H532" s="4"/>
      <c r="I532" s="5"/>
      <c r="J532" s="14" t="str">
        <f t="shared" si="16"/>
        <v/>
      </c>
      <c r="K532" s="15"/>
      <c r="L532" s="10" t="s">
        <v>25</v>
      </c>
      <c r="M532" s="10"/>
      <c r="N532" s="14" t="str">
        <f t="shared" si="17"/>
        <v/>
      </c>
      <c r="O532" s="10" t="s">
        <v>36</v>
      </c>
      <c r="P532" s="16"/>
    </row>
    <row r="533" spans="2:16" ht="57.95" customHeight="1" x14ac:dyDescent="0.25">
      <c r="B533" s="10" t="s">
        <v>328</v>
      </c>
      <c r="C533" s="10" t="s">
        <v>1064</v>
      </c>
      <c r="D533" s="11" t="s">
        <v>330</v>
      </c>
      <c r="E533" s="22" t="s">
        <v>1065</v>
      </c>
      <c r="F533" s="13" t="s">
        <v>332</v>
      </c>
      <c r="G533" s="4"/>
      <c r="H533" s="4"/>
      <c r="I533" s="5"/>
      <c r="J533" s="14" t="str">
        <f t="shared" si="16"/>
        <v/>
      </c>
      <c r="K533" s="15"/>
      <c r="L533" s="10" t="s">
        <v>25</v>
      </c>
      <c r="M533" s="10"/>
      <c r="N533" s="14" t="str">
        <f t="shared" si="17"/>
        <v/>
      </c>
      <c r="O533" s="10" t="s">
        <v>36</v>
      </c>
      <c r="P533" s="16"/>
    </row>
    <row r="534" spans="2:16" ht="43.5" customHeight="1" x14ac:dyDescent="0.25">
      <c r="B534" s="10" t="s">
        <v>328</v>
      </c>
      <c r="C534" s="10" t="s">
        <v>1066</v>
      </c>
      <c r="D534" s="11" t="s">
        <v>330</v>
      </c>
      <c r="E534" s="22" t="s">
        <v>1067</v>
      </c>
      <c r="F534" s="13" t="s">
        <v>332</v>
      </c>
      <c r="G534" s="4"/>
      <c r="H534" s="4"/>
      <c r="I534" s="5"/>
      <c r="J534" s="14" t="str">
        <f t="shared" si="16"/>
        <v/>
      </c>
      <c r="K534" s="15"/>
      <c r="L534" s="10" t="s">
        <v>25</v>
      </c>
      <c r="M534" s="10"/>
      <c r="N534" s="14" t="str">
        <f t="shared" si="17"/>
        <v/>
      </c>
      <c r="O534" s="10" t="s">
        <v>36</v>
      </c>
      <c r="P534" s="16"/>
    </row>
    <row r="535" spans="2:16" ht="57.95" customHeight="1" x14ac:dyDescent="0.25">
      <c r="B535" s="10" t="s">
        <v>328</v>
      </c>
      <c r="C535" s="10" t="s">
        <v>1068</v>
      </c>
      <c r="D535" s="11" t="s">
        <v>330</v>
      </c>
      <c r="E535" s="22" t="s">
        <v>1069</v>
      </c>
      <c r="F535" s="13" t="s">
        <v>332</v>
      </c>
      <c r="G535" s="4"/>
      <c r="H535" s="4"/>
      <c r="I535" s="5"/>
      <c r="J535" s="14" t="str">
        <f t="shared" si="16"/>
        <v/>
      </c>
      <c r="K535" s="15"/>
      <c r="L535" s="10" t="s">
        <v>25</v>
      </c>
      <c r="M535" s="10"/>
      <c r="N535" s="14" t="str">
        <f t="shared" si="17"/>
        <v/>
      </c>
      <c r="O535" s="10" t="s">
        <v>36</v>
      </c>
      <c r="P535" s="16"/>
    </row>
    <row r="536" spans="2:16" ht="43.5" customHeight="1" x14ac:dyDescent="0.25">
      <c r="B536" s="10" t="s">
        <v>328</v>
      </c>
      <c r="C536" s="10" t="s">
        <v>1070</v>
      </c>
      <c r="D536" s="11" t="s">
        <v>330</v>
      </c>
      <c r="E536" s="22" t="s">
        <v>1071</v>
      </c>
      <c r="F536" s="13" t="s">
        <v>332</v>
      </c>
      <c r="G536" s="4"/>
      <c r="H536" s="4"/>
      <c r="I536" s="5"/>
      <c r="J536" s="14" t="str">
        <f t="shared" si="16"/>
        <v/>
      </c>
      <c r="K536" s="15"/>
      <c r="L536" s="10" t="s">
        <v>25</v>
      </c>
      <c r="M536" s="10"/>
      <c r="N536" s="14" t="str">
        <f t="shared" si="17"/>
        <v/>
      </c>
      <c r="O536" s="10" t="s">
        <v>36</v>
      </c>
      <c r="P536" s="16"/>
    </row>
    <row r="537" spans="2:16" ht="43.5" customHeight="1" x14ac:dyDescent="0.25">
      <c r="B537" s="10" t="s">
        <v>328</v>
      </c>
      <c r="C537" s="10" t="s">
        <v>1072</v>
      </c>
      <c r="D537" s="11" t="s">
        <v>330</v>
      </c>
      <c r="E537" s="22" t="s">
        <v>1073</v>
      </c>
      <c r="F537" s="13" t="s">
        <v>332</v>
      </c>
      <c r="G537" s="4"/>
      <c r="H537" s="4"/>
      <c r="I537" s="5"/>
      <c r="J537" s="14" t="str">
        <f t="shared" si="16"/>
        <v/>
      </c>
      <c r="K537" s="15"/>
      <c r="L537" s="10" t="s">
        <v>25</v>
      </c>
      <c r="M537" s="10"/>
      <c r="N537" s="14" t="str">
        <f t="shared" si="17"/>
        <v/>
      </c>
      <c r="O537" s="10" t="s">
        <v>36</v>
      </c>
      <c r="P537" s="16"/>
    </row>
    <row r="538" spans="2:16" ht="57.95" customHeight="1" x14ac:dyDescent="0.25">
      <c r="B538" s="10" t="s">
        <v>328</v>
      </c>
      <c r="C538" s="10" t="s">
        <v>1074</v>
      </c>
      <c r="D538" s="11" t="s">
        <v>330</v>
      </c>
      <c r="E538" s="22" t="s">
        <v>1075</v>
      </c>
      <c r="F538" s="13" t="s">
        <v>332</v>
      </c>
      <c r="G538" s="4"/>
      <c r="H538" s="4"/>
      <c r="I538" s="5"/>
      <c r="J538" s="14" t="str">
        <f t="shared" si="16"/>
        <v/>
      </c>
      <c r="K538" s="15"/>
      <c r="L538" s="10" t="s">
        <v>25</v>
      </c>
      <c r="M538" s="10"/>
      <c r="N538" s="14" t="str">
        <f t="shared" si="17"/>
        <v/>
      </c>
      <c r="O538" s="10" t="s">
        <v>36</v>
      </c>
      <c r="P538" s="16"/>
    </row>
    <row r="539" spans="2:16" ht="43.5" customHeight="1" x14ac:dyDescent="0.25">
      <c r="B539" s="10" t="s">
        <v>328</v>
      </c>
      <c r="C539" s="10" t="s">
        <v>1076</v>
      </c>
      <c r="D539" s="11" t="s">
        <v>330</v>
      </c>
      <c r="E539" s="22" t="s">
        <v>1077</v>
      </c>
      <c r="F539" s="13" t="s">
        <v>332</v>
      </c>
      <c r="G539" s="4"/>
      <c r="H539" s="4"/>
      <c r="I539" s="5"/>
      <c r="J539" s="14" t="str">
        <f t="shared" si="16"/>
        <v/>
      </c>
      <c r="K539" s="15"/>
      <c r="L539" s="10" t="s">
        <v>25</v>
      </c>
      <c r="M539" s="10"/>
      <c r="N539" s="14" t="str">
        <f t="shared" si="17"/>
        <v/>
      </c>
      <c r="O539" s="10" t="s">
        <v>36</v>
      </c>
      <c r="P539" s="16"/>
    </row>
    <row r="540" spans="2:16" ht="43.5" customHeight="1" x14ac:dyDescent="0.25">
      <c r="B540" s="10" t="s">
        <v>328</v>
      </c>
      <c r="C540" s="10" t="s">
        <v>1078</v>
      </c>
      <c r="D540" s="11" t="s">
        <v>330</v>
      </c>
      <c r="E540" s="22" t="s">
        <v>1079</v>
      </c>
      <c r="F540" s="13" t="s">
        <v>332</v>
      </c>
      <c r="G540" s="4"/>
      <c r="H540" s="4"/>
      <c r="I540" s="5"/>
      <c r="J540" s="14" t="str">
        <f t="shared" si="16"/>
        <v/>
      </c>
      <c r="K540" s="15"/>
      <c r="L540" s="10" t="s">
        <v>25</v>
      </c>
      <c r="M540" s="10"/>
      <c r="N540" s="14" t="str">
        <f t="shared" si="17"/>
        <v/>
      </c>
      <c r="O540" s="10" t="s">
        <v>36</v>
      </c>
      <c r="P540" s="16"/>
    </row>
    <row r="541" spans="2:16" ht="57.95" customHeight="1" x14ac:dyDescent="0.25">
      <c r="B541" s="10" t="s">
        <v>328</v>
      </c>
      <c r="C541" s="10" t="s">
        <v>1080</v>
      </c>
      <c r="D541" s="11" t="s">
        <v>330</v>
      </c>
      <c r="E541" s="22" t="s">
        <v>1081</v>
      </c>
      <c r="F541" s="13" t="s">
        <v>332</v>
      </c>
      <c r="G541" s="4"/>
      <c r="H541" s="4"/>
      <c r="I541" s="5"/>
      <c r="J541" s="14" t="str">
        <f t="shared" si="16"/>
        <v/>
      </c>
      <c r="K541" s="15"/>
      <c r="L541" s="10" t="s">
        <v>25</v>
      </c>
      <c r="M541" s="10"/>
      <c r="N541" s="14" t="str">
        <f t="shared" si="17"/>
        <v/>
      </c>
      <c r="O541" s="10" t="s">
        <v>36</v>
      </c>
      <c r="P541" s="16"/>
    </row>
    <row r="542" spans="2:16" ht="43.5" customHeight="1" x14ac:dyDescent="0.25">
      <c r="B542" s="10" t="s">
        <v>328</v>
      </c>
      <c r="C542" s="10" t="s">
        <v>1082</v>
      </c>
      <c r="D542" s="11" t="s">
        <v>330</v>
      </c>
      <c r="E542" s="22" t="s">
        <v>1077</v>
      </c>
      <c r="F542" s="13" t="s">
        <v>332</v>
      </c>
      <c r="G542" s="4"/>
      <c r="H542" s="4"/>
      <c r="I542" s="5"/>
      <c r="J542" s="14" t="str">
        <f t="shared" si="16"/>
        <v/>
      </c>
      <c r="K542" s="15"/>
      <c r="L542" s="10" t="s">
        <v>25</v>
      </c>
      <c r="M542" s="10"/>
      <c r="N542" s="14" t="str">
        <f t="shared" si="17"/>
        <v/>
      </c>
      <c r="O542" s="10" t="s">
        <v>36</v>
      </c>
      <c r="P542" s="16"/>
    </row>
    <row r="543" spans="2:16" ht="43.5" customHeight="1" x14ac:dyDescent="0.25">
      <c r="B543" s="10" t="s">
        <v>328</v>
      </c>
      <c r="C543" s="10" t="s">
        <v>1083</v>
      </c>
      <c r="D543" s="11" t="s">
        <v>330</v>
      </c>
      <c r="E543" s="22" t="s">
        <v>1079</v>
      </c>
      <c r="F543" s="13" t="s">
        <v>332</v>
      </c>
      <c r="G543" s="4"/>
      <c r="H543" s="4"/>
      <c r="I543" s="5"/>
      <c r="J543" s="14" t="str">
        <f t="shared" si="16"/>
        <v/>
      </c>
      <c r="K543" s="15"/>
      <c r="L543" s="10" t="s">
        <v>25</v>
      </c>
      <c r="M543" s="10"/>
      <c r="N543" s="14" t="str">
        <f t="shared" si="17"/>
        <v/>
      </c>
      <c r="O543" s="10" t="s">
        <v>36</v>
      </c>
      <c r="P543" s="16"/>
    </row>
    <row r="544" spans="2:16" ht="57.95" customHeight="1" x14ac:dyDescent="0.25">
      <c r="B544" s="10" t="s">
        <v>328</v>
      </c>
      <c r="C544" s="10" t="s">
        <v>1084</v>
      </c>
      <c r="D544" s="11" t="s">
        <v>330</v>
      </c>
      <c r="E544" s="22" t="s">
        <v>1085</v>
      </c>
      <c r="F544" s="13" t="s">
        <v>332</v>
      </c>
      <c r="G544" s="4"/>
      <c r="H544" s="4"/>
      <c r="I544" s="5"/>
      <c r="J544" s="14" t="str">
        <f t="shared" si="16"/>
        <v/>
      </c>
      <c r="K544" s="15"/>
      <c r="L544" s="10" t="s">
        <v>25</v>
      </c>
      <c r="M544" s="10"/>
      <c r="N544" s="14" t="str">
        <f t="shared" si="17"/>
        <v/>
      </c>
      <c r="O544" s="10" t="s">
        <v>36</v>
      </c>
      <c r="P544" s="16"/>
    </row>
    <row r="545" spans="2:16" ht="57.95" customHeight="1" x14ac:dyDescent="0.25">
      <c r="B545" s="10" t="s">
        <v>328</v>
      </c>
      <c r="C545" s="10" t="s">
        <v>1086</v>
      </c>
      <c r="D545" s="11" t="s">
        <v>330</v>
      </c>
      <c r="E545" s="22" t="s">
        <v>1087</v>
      </c>
      <c r="F545" s="13" t="s">
        <v>332</v>
      </c>
      <c r="G545" s="4"/>
      <c r="H545" s="4"/>
      <c r="I545" s="5"/>
      <c r="J545" s="14" t="str">
        <f t="shared" si="16"/>
        <v/>
      </c>
      <c r="K545" s="15"/>
      <c r="L545" s="10" t="s">
        <v>25</v>
      </c>
      <c r="M545" s="10"/>
      <c r="N545" s="14" t="str">
        <f t="shared" si="17"/>
        <v/>
      </c>
      <c r="O545" s="10" t="s">
        <v>36</v>
      </c>
      <c r="P545" s="16"/>
    </row>
    <row r="546" spans="2:16" ht="43.5" customHeight="1" x14ac:dyDescent="0.25">
      <c r="B546" s="10" t="s">
        <v>328</v>
      </c>
      <c r="C546" s="10" t="s">
        <v>1088</v>
      </c>
      <c r="D546" s="11" t="s">
        <v>330</v>
      </c>
      <c r="E546" s="22" t="s">
        <v>1089</v>
      </c>
      <c r="F546" s="13" t="s">
        <v>332</v>
      </c>
      <c r="G546" s="4"/>
      <c r="H546" s="4"/>
      <c r="I546" s="5"/>
      <c r="J546" s="14" t="str">
        <f t="shared" si="16"/>
        <v/>
      </c>
      <c r="K546" s="15"/>
      <c r="L546" s="10" t="s">
        <v>25</v>
      </c>
      <c r="M546" s="10"/>
      <c r="N546" s="14" t="str">
        <f t="shared" si="17"/>
        <v/>
      </c>
      <c r="O546" s="10" t="s">
        <v>36</v>
      </c>
      <c r="P546" s="16"/>
    </row>
    <row r="547" spans="2:16" ht="57.95" customHeight="1" x14ac:dyDescent="0.25">
      <c r="B547" s="10" t="s">
        <v>328</v>
      </c>
      <c r="C547" s="10" t="s">
        <v>1090</v>
      </c>
      <c r="D547" s="11" t="s">
        <v>330</v>
      </c>
      <c r="E547" s="22" t="s">
        <v>1091</v>
      </c>
      <c r="F547" s="13" t="s">
        <v>332</v>
      </c>
      <c r="G547" s="4"/>
      <c r="H547" s="4"/>
      <c r="I547" s="5"/>
      <c r="J547" s="14" t="str">
        <f t="shared" si="16"/>
        <v/>
      </c>
      <c r="K547" s="15"/>
      <c r="L547" s="10" t="s">
        <v>25</v>
      </c>
      <c r="M547" s="10"/>
      <c r="N547" s="14" t="str">
        <f t="shared" si="17"/>
        <v/>
      </c>
      <c r="O547" s="10" t="s">
        <v>36</v>
      </c>
      <c r="P547" s="16"/>
    </row>
    <row r="548" spans="2:16" ht="57.95" customHeight="1" x14ac:dyDescent="0.25">
      <c r="B548" s="10" t="s">
        <v>328</v>
      </c>
      <c r="C548" s="10" t="s">
        <v>1092</v>
      </c>
      <c r="D548" s="11" t="s">
        <v>330</v>
      </c>
      <c r="E548" s="22" t="s">
        <v>1093</v>
      </c>
      <c r="F548" s="13" t="s">
        <v>332</v>
      </c>
      <c r="G548" s="4"/>
      <c r="H548" s="4"/>
      <c r="I548" s="5"/>
      <c r="J548" s="14" t="str">
        <f t="shared" si="16"/>
        <v/>
      </c>
      <c r="K548" s="15"/>
      <c r="L548" s="10" t="s">
        <v>25</v>
      </c>
      <c r="M548" s="10"/>
      <c r="N548" s="14" t="str">
        <f t="shared" si="17"/>
        <v/>
      </c>
      <c r="O548" s="10" t="s">
        <v>36</v>
      </c>
      <c r="P548" s="16"/>
    </row>
    <row r="549" spans="2:16" ht="43.5" customHeight="1" x14ac:dyDescent="0.25">
      <c r="B549" s="10" t="s">
        <v>328</v>
      </c>
      <c r="C549" s="10" t="s">
        <v>1094</v>
      </c>
      <c r="D549" s="11" t="s">
        <v>330</v>
      </c>
      <c r="E549" s="22" t="s">
        <v>1095</v>
      </c>
      <c r="F549" s="13" t="s">
        <v>332</v>
      </c>
      <c r="G549" s="4"/>
      <c r="H549" s="4"/>
      <c r="I549" s="5"/>
      <c r="J549" s="14" t="str">
        <f t="shared" si="16"/>
        <v/>
      </c>
      <c r="K549" s="15"/>
      <c r="L549" s="10" t="s">
        <v>25</v>
      </c>
      <c r="M549" s="10"/>
      <c r="N549" s="14" t="str">
        <f t="shared" si="17"/>
        <v/>
      </c>
      <c r="O549" s="10" t="s">
        <v>36</v>
      </c>
      <c r="P549" s="16"/>
    </row>
    <row r="550" spans="2:16" ht="72.599999999999994" customHeight="1" x14ac:dyDescent="0.25">
      <c r="B550" s="10" t="s">
        <v>328</v>
      </c>
      <c r="C550" s="10" t="s">
        <v>1096</v>
      </c>
      <c r="D550" s="11" t="s">
        <v>330</v>
      </c>
      <c r="E550" s="22" t="s">
        <v>1097</v>
      </c>
      <c r="F550" s="13" t="s">
        <v>332</v>
      </c>
      <c r="G550" s="4"/>
      <c r="H550" s="4"/>
      <c r="I550" s="5"/>
      <c r="J550" s="14" t="str">
        <f t="shared" si="16"/>
        <v/>
      </c>
      <c r="K550" s="15"/>
      <c r="L550" s="10" t="s">
        <v>25</v>
      </c>
      <c r="M550" s="10"/>
      <c r="N550" s="14" t="str">
        <f t="shared" si="17"/>
        <v/>
      </c>
      <c r="O550" s="10" t="s">
        <v>36</v>
      </c>
      <c r="P550" s="16"/>
    </row>
    <row r="551" spans="2:16" ht="57.95" customHeight="1" x14ac:dyDescent="0.25">
      <c r="B551" s="10" t="s">
        <v>328</v>
      </c>
      <c r="C551" s="10" t="s">
        <v>1098</v>
      </c>
      <c r="D551" s="11" t="s">
        <v>330</v>
      </c>
      <c r="E551" s="22" t="s">
        <v>1099</v>
      </c>
      <c r="F551" s="13" t="s">
        <v>332</v>
      </c>
      <c r="G551" s="4"/>
      <c r="H551" s="4"/>
      <c r="I551" s="5"/>
      <c r="J551" s="14" t="str">
        <f t="shared" si="16"/>
        <v/>
      </c>
      <c r="K551" s="15"/>
      <c r="L551" s="10" t="s">
        <v>25</v>
      </c>
      <c r="M551" s="10"/>
      <c r="N551" s="14" t="str">
        <f t="shared" si="17"/>
        <v/>
      </c>
      <c r="O551" s="10" t="s">
        <v>36</v>
      </c>
      <c r="P551" s="16"/>
    </row>
    <row r="552" spans="2:16" ht="72.599999999999994" customHeight="1" x14ac:dyDescent="0.25">
      <c r="B552" s="10" t="s">
        <v>328</v>
      </c>
      <c r="C552" s="10" t="s">
        <v>1100</v>
      </c>
      <c r="D552" s="11" t="s">
        <v>330</v>
      </c>
      <c r="E552" s="22" t="s">
        <v>1101</v>
      </c>
      <c r="F552" s="13" t="s">
        <v>332</v>
      </c>
      <c r="G552" s="4"/>
      <c r="H552" s="4"/>
      <c r="I552" s="5"/>
      <c r="J552" s="14" t="str">
        <f t="shared" si="16"/>
        <v/>
      </c>
      <c r="K552" s="15"/>
      <c r="L552" s="10" t="s">
        <v>25</v>
      </c>
      <c r="M552" s="10"/>
      <c r="N552" s="14" t="str">
        <f t="shared" si="17"/>
        <v/>
      </c>
      <c r="O552" s="10" t="s">
        <v>36</v>
      </c>
      <c r="P552" s="16"/>
    </row>
    <row r="553" spans="2:16" ht="57.95" customHeight="1" x14ac:dyDescent="0.25">
      <c r="B553" s="10" t="s">
        <v>328</v>
      </c>
      <c r="C553" s="10" t="s">
        <v>1102</v>
      </c>
      <c r="D553" s="11" t="s">
        <v>330</v>
      </c>
      <c r="E553" s="22" t="s">
        <v>1103</v>
      </c>
      <c r="F553" s="13" t="s">
        <v>332</v>
      </c>
      <c r="G553" s="4"/>
      <c r="H553" s="4"/>
      <c r="I553" s="5"/>
      <c r="J553" s="14" t="str">
        <f t="shared" si="16"/>
        <v/>
      </c>
      <c r="K553" s="15"/>
      <c r="L553" s="10" t="s">
        <v>25</v>
      </c>
      <c r="M553" s="10"/>
      <c r="N553" s="14" t="str">
        <f t="shared" si="17"/>
        <v/>
      </c>
      <c r="O553" s="10" t="s">
        <v>36</v>
      </c>
      <c r="P553" s="16"/>
    </row>
    <row r="554" spans="2:16" ht="43.5" customHeight="1" x14ac:dyDescent="0.25">
      <c r="B554" s="10" t="s">
        <v>328</v>
      </c>
      <c r="C554" s="10" t="s">
        <v>1104</v>
      </c>
      <c r="D554" s="11" t="s">
        <v>330</v>
      </c>
      <c r="E554" s="22" t="s">
        <v>1105</v>
      </c>
      <c r="F554" s="13" t="s">
        <v>332</v>
      </c>
      <c r="G554" s="4"/>
      <c r="H554" s="4"/>
      <c r="I554" s="5"/>
      <c r="J554" s="14" t="str">
        <f t="shared" si="16"/>
        <v/>
      </c>
      <c r="K554" s="15"/>
      <c r="L554" s="10" t="s">
        <v>25</v>
      </c>
      <c r="M554" s="10"/>
      <c r="N554" s="14" t="str">
        <f t="shared" si="17"/>
        <v/>
      </c>
      <c r="O554" s="10" t="s">
        <v>36</v>
      </c>
      <c r="P554" s="16"/>
    </row>
    <row r="555" spans="2:16" ht="57.95" customHeight="1" x14ac:dyDescent="0.25">
      <c r="B555" s="10" t="s">
        <v>328</v>
      </c>
      <c r="C555" s="10" t="s">
        <v>1106</v>
      </c>
      <c r="D555" s="11" t="s">
        <v>330</v>
      </c>
      <c r="E555" s="22" t="s">
        <v>1107</v>
      </c>
      <c r="F555" s="13" t="s">
        <v>332</v>
      </c>
      <c r="G555" s="4"/>
      <c r="H555" s="4"/>
      <c r="I555" s="5"/>
      <c r="J555" s="14" t="str">
        <f t="shared" si="16"/>
        <v/>
      </c>
      <c r="K555" s="15"/>
      <c r="L555" s="10" t="s">
        <v>25</v>
      </c>
      <c r="M555" s="10"/>
      <c r="N555" s="14" t="str">
        <f t="shared" si="17"/>
        <v/>
      </c>
      <c r="O555" s="10" t="s">
        <v>36</v>
      </c>
      <c r="P555" s="16"/>
    </row>
    <row r="556" spans="2:16" ht="57.95" customHeight="1" x14ac:dyDescent="0.25">
      <c r="B556" s="10" t="s">
        <v>328</v>
      </c>
      <c r="C556" s="10" t="s">
        <v>1108</v>
      </c>
      <c r="D556" s="11" t="s">
        <v>330</v>
      </c>
      <c r="E556" s="22" t="s">
        <v>1109</v>
      </c>
      <c r="F556" s="13" t="s">
        <v>332</v>
      </c>
      <c r="G556" s="4"/>
      <c r="H556" s="4"/>
      <c r="I556" s="5"/>
      <c r="J556" s="14" t="str">
        <f t="shared" si="16"/>
        <v/>
      </c>
      <c r="K556" s="15"/>
      <c r="L556" s="10" t="s">
        <v>25</v>
      </c>
      <c r="M556" s="10"/>
      <c r="N556" s="14" t="str">
        <f t="shared" si="17"/>
        <v/>
      </c>
      <c r="O556" s="10" t="s">
        <v>36</v>
      </c>
      <c r="P556" s="16"/>
    </row>
    <row r="557" spans="2:16" ht="57.95" customHeight="1" x14ac:dyDescent="0.25">
      <c r="B557" s="10" t="s">
        <v>328</v>
      </c>
      <c r="C557" s="10" t="s">
        <v>1110</v>
      </c>
      <c r="D557" s="11" t="s">
        <v>330</v>
      </c>
      <c r="E557" s="22" t="s">
        <v>1111</v>
      </c>
      <c r="F557" s="13" t="s">
        <v>332</v>
      </c>
      <c r="G557" s="4"/>
      <c r="H557" s="4"/>
      <c r="I557" s="5"/>
      <c r="J557" s="14" t="str">
        <f t="shared" si="16"/>
        <v/>
      </c>
      <c r="K557" s="15"/>
      <c r="L557" s="10" t="s">
        <v>25</v>
      </c>
      <c r="M557" s="10"/>
      <c r="N557" s="14" t="str">
        <f t="shared" si="17"/>
        <v/>
      </c>
      <c r="O557" s="10" t="s">
        <v>36</v>
      </c>
      <c r="P557" s="16"/>
    </row>
    <row r="558" spans="2:16" ht="57.95" customHeight="1" x14ac:dyDescent="0.25">
      <c r="B558" s="10" t="s">
        <v>328</v>
      </c>
      <c r="C558" s="10" t="s">
        <v>1112</v>
      </c>
      <c r="D558" s="11" t="s">
        <v>330</v>
      </c>
      <c r="E558" s="22" t="s">
        <v>1113</v>
      </c>
      <c r="F558" s="13" t="s">
        <v>332</v>
      </c>
      <c r="G558" s="4"/>
      <c r="H558" s="4"/>
      <c r="I558" s="5"/>
      <c r="J558" s="14" t="str">
        <f t="shared" si="16"/>
        <v/>
      </c>
      <c r="K558" s="15"/>
      <c r="L558" s="10" t="s">
        <v>25</v>
      </c>
      <c r="M558" s="10"/>
      <c r="N558" s="14" t="str">
        <f t="shared" si="17"/>
        <v/>
      </c>
      <c r="O558" s="10" t="s">
        <v>36</v>
      </c>
      <c r="P558" s="16"/>
    </row>
    <row r="559" spans="2:16" ht="43.5" customHeight="1" x14ac:dyDescent="0.25">
      <c r="B559" s="10" t="s">
        <v>328</v>
      </c>
      <c r="C559" s="10" t="s">
        <v>1114</v>
      </c>
      <c r="D559" s="11" t="s">
        <v>330</v>
      </c>
      <c r="E559" s="22" t="s">
        <v>1115</v>
      </c>
      <c r="F559" s="13" t="s">
        <v>332</v>
      </c>
      <c r="G559" s="4"/>
      <c r="H559" s="4"/>
      <c r="I559" s="5"/>
      <c r="J559" s="14" t="str">
        <f t="shared" si="16"/>
        <v/>
      </c>
      <c r="K559" s="15"/>
      <c r="L559" s="10" t="s">
        <v>25</v>
      </c>
      <c r="M559" s="10"/>
      <c r="N559" s="14" t="str">
        <f t="shared" si="17"/>
        <v/>
      </c>
      <c r="O559" s="10" t="s">
        <v>36</v>
      </c>
      <c r="P559" s="16"/>
    </row>
    <row r="560" spans="2:16" ht="57.95" customHeight="1" x14ac:dyDescent="0.25">
      <c r="B560" s="10" t="s">
        <v>328</v>
      </c>
      <c r="C560" s="10" t="s">
        <v>1116</v>
      </c>
      <c r="D560" s="11" t="s">
        <v>330</v>
      </c>
      <c r="E560" s="22" t="s">
        <v>1117</v>
      </c>
      <c r="F560" s="13" t="s">
        <v>332</v>
      </c>
      <c r="G560" s="4"/>
      <c r="H560" s="4"/>
      <c r="I560" s="5"/>
      <c r="J560" s="14" t="str">
        <f t="shared" si="16"/>
        <v/>
      </c>
      <c r="K560" s="15"/>
      <c r="L560" s="10" t="s">
        <v>25</v>
      </c>
      <c r="M560" s="10"/>
      <c r="N560" s="14" t="str">
        <f t="shared" si="17"/>
        <v/>
      </c>
      <c r="O560" s="10" t="s">
        <v>36</v>
      </c>
      <c r="P560" s="16"/>
    </row>
    <row r="561" spans="2:16" ht="43.5" customHeight="1" x14ac:dyDescent="0.25">
      <c r="B561" s="10" t="s">
        <v>328</v>
      </c>
      <c r="C561" s="10" t="s">
        <v>1118</v>
      </c>
      <c r="D561" s="11" t="s">
        <v>330</v>
      </c>
      <c r="E561" s="22" t="s">
        <v>1119</v>
      </c>
      <c r="F561" s="13" t="s">
        <v>332</v>
      </c>
      <c r="G561" s="4"/>
      <c r="H561" s="4"/>
      <c r="I561" s="5"/>
      <c r="J561" s="14" t="str">
        <f t="shared" si="16"/>
        <v/>
      </c>
      <c r="K561" s="15"/>
      <c r="L561" s="10" t="s">
        <v>25</v>
      </c>
      <c r="M561" s="10"/>
      <c r="N561" s="14" t="str">
        <f t="shared" si="17"/>
        <v/>
      </c>
      <c r="O561" s="10" t="s">
        <v>36</v>
      </c>
      <c r="P561" s="16"/>
    </row>
    <row r="562" spans="2:16" ht="43.5" customHeight="1" x14ac:dyDescent="0.25">
      <c r="B562" s="10" t="s">
        <v>328</v>
      </c>
      <c r="C562" s="10" t="s">
        <v>1120</v>
      </c>
      <c r="D562" s="11" t="s">
        <v>330</v>
      </c>
      <c r="E562" s="22" t="s">
        <v>1121</v>
      </c>
      <c r="F562" s="13" t="s">
        <v>332</v>
      </c>
      <c r="G562" s="4"/>
      <c r="H562" s="4"/>
      <c r="I562" s="5"/>
      <c r="J562" s="14" t="str">
        <f t="shared" si="16"/>
        <v/>
      </c>
      <c r="K562" s="15"/>
      <c r="L562" s="10" t="s">
        <v>25</v>
      </c>
      <c r="M562" s="10"/>
      <c r="N562" s="14" t="str">
        <f t="shared" si="17"/>
        <v/>
      </c>
      <c r="O562" s="10" t="s">
        <v>36</v>
      </c>
      <c r="P562" s="16"/>
    </row>
    <row r="563" spans="2:16" ht="43.5" customHeight="1" x14ac:dyDescent="0.25">
      <c r="B563" s="10" t="s">
        <v>328</v>
      </c>
      <c r="C563" s="10" t="s">
        <v>1122</v>
      </c>
      <c r="D563" s="11" t="s">
        <v>330</v>
      </c>
      <c r="E563" s="22" t="s">
        <v>1123</v>
      </c>
      <c r="F563" s="13" t="s">
        <v>332</v>
      </c>
      <c r="G563" s="4"/>
      <c r="H563" s="4"/>
      <c r="I563" s="5"/>
      <c r="J563" s="14" t="str">
        <f t="shared" si="16"/>
        <v/>
      </c>
      <c r="K563" s="15"/>
      <c r="L563" s="10" t="s">
        <v>25</v>
      </c>
      <c r="M563" s="10"/>
      <c r="N563" s="14" t="str">
        <f t="shared" si="17"/>
        <v/>
      </c>
      <c r="O563" s="10" t="s">
        <v>36</v>
      </c>
      <c r="P563" s="16"/>
    </row>
    <row r="564" spans="2:16" ht="43.5" customHeight="1" x14ac:dyDescent="0.25">
      <c r="B564" s="10" t="s">
        <v>328</v>
      </c>
      <c r="C564" s="10" t="s">
        <v>1124</v>
      </c>
      <c r="D564" s="11" t="s">
        <v>330</v>
      </c>
      <c r="E564" s="22" t="s">
        <v>1125</v>
      </c>
      <c r="F564" s="13" t="s">
        <v>332</v>
      </c>
      <c r="G564" s="4"/>
      <c r="H564" s="4"/>
      <c r="I564" s="5"/>
      <c r="J564" s="14" t="str">
        <f t="shared" si="16"/>
        <v/>
      </c>
      <c r="K564" s="15"/>
      <c r="L564" s="10" t="s">
        <v>25</v>
      </c>
      <c r="M564" s="10"/>
      <c r="N564" s="14" t="str">
        <f t="shared" si="17"/>
        <v/>
      </c>
      <c r="O564" s="10" t="s">
        <v>36</v>
      </c>
      <c r="P564" s="16"/>
    </row>
    <row r="565" spans="2:16" ht="43.5" customHeight="1" x14ac:dyDescent="0.25">
      <c r="B565" s="10" t="s">
        <v>328</v>
      </c>
      <c r="C565" s="10" t="s">
        <v>1126</v>
      </c>
      <c r="D565" s="11" t="s">
        <v>330</v>
      </c>
      <c r="E565" s="22" t="s">
        <v>1127</v>
      </c>
      <c r="F565" s="13" t="s">
        <v>332</v>
      </c>
      <c r="G565" s="4"/>
      <c r="H565" s="4"/>
      <c r="I565" s="5"/>
      <c r="J565" s="14" t="str">
        <f t="shared" si="16"/>
        <v/>
      </c>
      <c r="K565" s="15"/>
      <c r="L565" s="10" t="s">
        <v>25</v>
      </c>
      <c r="M565" s="10"/>
      <c r="N565" s="14" t="str">
        <f t="shared" si="17"/>
        <v/>
      </c>
      <c r="O565" s="10" t="s">
        <v>36</v>
      </c>
      <c r="P565" s="16"/>
    </row>
    <row r="566" spans="2:16" ht="43.5" customHeight="1" x14ac:dyDescent="0.25">
      <c r="B566" s="10" t="s">
        <v>328</v>
      </c>
      <c r="C566" s="10" t="s">
        <v>1128</v>
      </c>
      <c r="D566" s="11" t="s">
        <v>330</v>
      </c>
      <c r="E566" s="22" t="s">
        <v>1129</v>
      </c>
      <c r="F566" s="13" t="s">
        <v>332</v>
      </c>
      <c r="G566" s="4"/>
      <c r="H566" s="4"/>
      <c r="I566" s="5"/>
      <c r="J566" s="14" t="str">
        <f t="shared" si="16"/>
        <v/>
      </c>
      <c r="K566" s="15"/>
      <c r="L566" s="10" t="s">
        <v>25</v>
      </c>
      <c r="M566" s="10"/>
      <c r="N566" s="14" t="str">
        <f t="shared" si="17"/>
        <v/>
      </c>
      <c r="O566" s="10" t="s">
        <v>36</v>
      </c>
      <c r="P566" s="16"/>
    </row>
    <row r="567" spans="2:16" ht="43.5" customHeight="1" x14ac:dyDescent="0.25">
      <c r="B567" s="10" t="s">
        <v>328</v>
      </c>
      <c r="C567" s="10" t="s">
        <v>1130</v>
      </c>
      <c r="D567" s="11" t="s">
        <v>330</v>
      </c>
      <c r="E567" s="22" t="s">
        <v>1131</v>
      </c>
      <c r="F567" s="13" t="s">
        <v>332</v>
      </c>
      <c r="G567" s="4"/>
      <c r="H567" s="4"/>
      <c r="I567" s="5"/>
      <c r="J567" s="14" t="str">
        <f t="shared" si="16"/>
        <v/>
      </c>
      <c r="K567" s="15"/>
      <c r="L567" s="10" t="s">
        <v>25</v>
      </c>
      <c r="M567" s="10"/>
      <c r="N567" s="14" t="str">
        <f t="shared" si="17"/>
        <v/>
      </c>
      <c r="O567" s="10" t="s">
        <v>36</v>
      </c>
      <c r="P567" s="16"/>
    </row>
    <row r="568" spans="2:16" ht="43.5" customHeight="1" x14ac:dyDescent="0.25">
      <c r="B568" s="10" t="s">
        <v>328</v>
      </c>
      <c r="C568" s="10" t="s">
        <v>1132</v>
      </c>
      <c r="D568" s="11" t="s">
        <v>330</v>
      </c>
      <c r="E568" s="22" t="s">
        <v>1133</v>
      </c>
      <c r="F568" s="13" t="s">
        <v>332</v>
      </c>
      <c r="G568" s="4"/>
      <c r="H568" s="4"/>
      <c r="I568" s="5"/>
      <c r="J568" s="14" t="str">
        <f t="shared" si="16"/>
        <v/>
      </c>
      <c r="K568" s="15"/>
      <c r="L568" s="10" t="s">
        <v>25</v>
      </c>
      <c r="M568" s="10"/>
      <c r="N568" s="14" t="str">
        <f t="shared" si="17"/>
        <v/>
      </c>
      <c r="O568" s="10" t="s">
        <v>36</v>
      </c>
      <c r="P568" s="16"/>
    </row>
    <row r="569" spans="2:16" ht="43.5" customHeight="1" x14ac:dyDescent="0.25">
      <c r="B569" s="10" t="s">
        <v>328</v>
      </c>
      <c r="C569" s="10" t="s">
        <v>1134</v>
      </c>
      <c r="D569" s="11" t="s">
        <v>330</v>
      </c>
      <c r="E569" s="22" t="s">
        <v>1135</v>
      </c>
      <c r="F569" s="13" t="s">
        <v>332</v>
      </c>
      <c r="G569" s="4"/>
      <c r="H569" s="4"/>
      <c r="I569" s="5"/>
      <c r="J569" s="14" t="str">
        <f t="shared" si="16"/>
        <v/>
      </c>
      <c r="K569" s="15"/>
      <c r="L569" s="10" t="s">
        <v>25</v>
      </c>
      <c r="M569" s="10"/>
      <c r="N569" s="14" t="str">
        <f t="shared" si="17"/>
        <v/>
      </c>
      <c r="O569" s="10" t="s">
        <v>36</v>
      </c>
      <c r="P569" s="16"/>
    </row>
    <row r="570" spans="2:16" ht="43.5" customHeight="1" x14ac:dyDescent="0.25">
      <c r="B570" s="10" t="s">
        <v>328</v>
      </c>
      <c r="C570" s="10" t="s">
        <v>1136</v>
      </c>
      <c r="D570" s="11" t="s">
        <v>330</v>
      </c>
      <c r="E570" s="22" t="s">
        <v>1137</v>
      </c>
      <c r="F570" s="13" t="s">
        <v>332</v>
      </c>
      <c r="G570" s="4"/>
      <c r="H570" s="4"/>
      <c r="I570" s="5"/>
      <c r="J570" s="14" t="str">
        <f t="shared" si="16"/>
        <v/>
      </c>
      <c r="K570" s="15"/>
      <c r="L570" s="10" t="s">
        <v>25</v>
      </c>
      <c r="M570" s="10"/>
      <c r="N570" s="14" t="str">
        <f t="shared" si="17"/>
        <v/>
      </c>
      <c r="O570" s="10" t="s">
        <v>36</v>
      </c>
      <c r="P570" s="16"/>
    </row>
    <row r="571" spans="2:16" ht="43.5" customHeight="1" x14ac:dyDescent="0.25">
      <c r="B571" s="10" t="s">
        <v>328</v>
      </c>
      <c r="C571" s="10" t="s">
        <v>1138</v>
      </c>
      <c r="D571" s="11" t="s">
        <v>330</v>
      </c>
      <c r="E571" s="22" t="s">
        <v>1139</v>
      </c>
      <c r="F571" s="13" t="s">
        <v>332</v>
      </c>
      <c r="G571" s="4"/>
      <c r="H571" s="4"/>
      <c r="I571" s="5"/>
      <c r="J571" s="14" t="str">
        <f t="shared" si="16"/>
        <v/>
      </c>
      <c r="K571" s="15"/>
      <c r="L571" s="10" t="s">
        <v>25</v>
      </c>
      <c r="M571" s="10"/>
      <c r="N571" s="14" t="str">
        <f t="shared" si="17"/>
        <v/>
      </c>
      <c r="O571" s="10" t="s">
        <v>36</v>
      </c>
      <c r="P571" s="16"/>
    </row>
    <row r="572" spans="2:16" ht="57.95" customHeight="1" x14ac:dyDescent="0.25">
      <c r="B572" s="10" t="s">
        <v>328</v>
      </c>
      <c r="C572" s="10" t="s">
        <v>1140</v>
      </c>
      <c r="D572" s="11" t="s">
        <v>330</v>
      </c>
      <c r="E572" s="22" t="s">
        <v>1141</v>
      </c>
      <c r="F572" s="13" t="s">
        <v>332</v>
      </c>
      <c r="G572" s="4"/>
      <c r="H572" s="4"/>
      <c r="I572" s="5"/>
      <c r="J572" s="14" t="str">
        <f t="shared" si="16"/>
        <v/>
      </c>
      <c r="K572" s="15"/>
      <c r="L572" s="10" t="s">
        <v>25</v>
      </c>
      <c r="M572" s="10"/>
      <c r="N572" s="14" t="str">
        <f t="shared" si="17"/>
        <v/>
      </c>
      <c r="O572" s="10" t="s">
        <v>36</v>
      </c>
      <c r="P572" s="16"/>
    </row>
    <row r="573" spans="2:16" ht="43.5" customHeight="1" x14ac:dyDescent="0.25">
      <c r="B573" s="10" t="s">
        <v>328</v>
      </c>
      <c r="C573" s="10" t="s">
        <v>1142</v>
      </c>
      <c r="D573" s="11" t="s">
        <v>330</v>
      </c>
      <c r="E573" s="22" t="s">
        <v>1143</v>
      </c>
      <c r="F573" s="13" t="s">
        <v>332</v>
      </c>
      <c r="G573" s="4"/>
      <c r="H573" s="4"/>
      <c r="I573" s="5"/>
      <c r="J573" s="14" t="str">
        <f t="shared" si="16"/>
        <v/>
      </c>
      <c r="K573" s="15"/>
      <c r="L573" s="10" t="s">
        <v>25</v>
      </c>
      <c r="M573" s="10"/>
      <c r="N573" s="14" t="str">
        <f t="shared" si="17"/>
        <v/>
      </c>
      <c r="O573" s="10" t="s">
        <v>36</v>
      </c>
      <c r="P573" s="16"/>
    </row>
    <row r="574" spans="2:16" ht="57.95" customHeight="1" x14ac:dyDescent="0.25">
      <c r="B574" s="10" t="s">
        <v>328</v>
      </c>
      <c r="C574" s="10" t="s">
        <v>1144</v>
      </c>
      <c r="D574" s="11" t="s">
        <v>330</v>
      </c>
      <c r="E574" s="22" t="s">
        <v>1145</v>
      </c>
      <c r="F574" s="13" t="s">
        <v>332</v>
      </c>
      <c r="G574" s="4"/>
      <c r="H574" s="4"/>
      <c r="I574" s="5"/>
      <c r="J574" s="14" t="str">
        <f t="shared" si="16"/>
        <v/>
      </c>
      <c r="K574" s="15"/>
      <c r="L574" s="10" t="s">
        <v>25</v>
      </c>
      <c r="M574" s="10"/>
      <c r="N574" s="14" t="str">
        <f t="shared" si="17"/>
        <v/>
      </c>
      <c r="O574" s="10" t="s">
        <v>36</v>
      </c>
      <c r="P574" s="16"/>
    </row>
    <row r="575" spans="2:16" ht="43.5" customHeight="1" x14ac:dyDescent="0.25">
      <c r="B575" s="10" t="s">
        <v>328</v>
      </c>
      <c r="C575" s="10" t="s">
        <v>1146</v>
      </c>
      <c r="D575" s="11" t="s">
        <v>330</v>
      </c>
      <c r="E575" s="22" t="s">
        <v>1147</v>
      </c>
      <c r="F575" s="13" t="s">
        <v>332</v>
      </c>
      <c r="G575" s="4"/>
      <c r="H575" s="4"/>
      <c r="I575" s="5"/>
      <c r="J575" s="14" t="str">
        <f t="shared" si="16"/>
        <v/>
      </c>
      <c r="K575" s="15"/>
      <c r="L575" s="10" t="s">
        <v>25</v>
      </c>
      <c r="M575" s="10"/>
      <c r="N575" s="14" t="str">
        <f t="shared" si="17"/>
        <v/>
      </c>
      <c r="O575" s="10" t="s">
        <v>36</v>
      </c>
      <c r="P575" s="16"/>
    </row>
    <row r="576" spans="2:16" ht="57.95" customHeight="1" x14ac:dyDescent="0.25">
      <c r="B576" s="10" t="s">
        <v>328</v>
      </c>
      <c r="C576" s="10" t="s">
        <v>1148</v>
      </c>
      <c r="D576" s="11" t="s">
        <v>330</v>
      </c>
      <c r="E576" s="22" t="s">
        <v>1149</v>
      </c>
      <c r="F576" s="13" t="s">
        <v>332</v>
      </c>
      <c r="G576" s="4"/>
      <c r="H576" s="4"/>
      <c r="I576" s="5"/>
      <c r="J576" s="14" t="str">
        <f t="shared" si="16"/>
        <v/>
      </c>
      <c r="K576" s="15"/>
      <c r="L576" s="10" t="s">
        <v>25</v>
      </c>
      <c r="M576" s="10"/>
      <c r="N576" s="14" t="str">
        <f t="shared" si="17"/>
        <v/>
      </c>
      <c r="O576" s="10" t="s">
        <v>36</v>
      </c>
      <c r="P576" s="16"/>
    </row>
    <row r="577" spans="2:16" ht="43.5" customHeight="1" x14ac:dyDescent="0.25">
      <c r="B577" s="10" t="s">
        <v>328</v>
      </c>
      <c r="C577" s="10" t="s">
        <v>1150</v>
      </c>
      <c r="D577" s="11" t="s">
        <v>330</v>
      </c>
      <c r="E577" s="22" t="s">
        <v>1151</v>
      </c>
      <c r="F577" s="13" t="s">
        <v>332</v>
      </c>
      <c r="G577" s="4"/>
      <c r="H577" s="4"/>
      <c r="I577" s="5"/>
      <c r="J577" s="14" t="str">
        <f t="shared" si="16"/>
        <v/>
      </c>
      <c r="K577" s="15"/>
      <c r="L577" s="10" t="s">
        <v>25</v>
      </c>
      <c r="M577" s="10"/>
      <c r="N577" s="14" t="str">
        <f t="shared" si="17"/>
        <v/>
      </c>
      <c r="O577" s="10" t="s">
        <v>36</v>
      </c>
      <c r="P577" s="16"/>
    </row>
    <row r="578" spans="2:16" ht="57.95" customHeight="1" x14ac:dyDescent="0.25">
      <c r="B578" s="10" t="s">
        <v>328</v>
      </c>
      <c r="C578" s="10" t="s">
        <v>1152</v>
      </c>
      <c r="D578" s="11" t="s">
        <v>330</v>
      </c>
      <c r="E578" s="22" t="s">
        <v>1153</v>
      </c>
      <c r="F578" s="13" t="s">
        <v>332</v>
      </c>
      <c r="G578" s="4"/>
      <c r="H578" s="4"/>
      <c r="I578" s="5"/>
      <c r="J578" s="14" t="str">
        <f t="shared" si="16"/>
        <v/>
      </c>
      <c r="K578" s="15"/>
      <c r="L578" s="10" t="s">
        <v>25</v>
      </c>
      <c r="M578" s="10"/>
      <c r="N578" s="14" t="str">
        <f t="shared" si="17"/>
        <v/>
      </c>
      <c r="O578" s="10" t="s">
        <v>36</v>
      </c>
      <c r="P578" s="16"/>
    </row>
    <row r="579" spans="2:16" ht="43.5" customHeight="1" x14ac:dyDescent="0.25">
      <c r="B579" s="10" t="s">
        <v>328</v>
      </c>
      <c r="C579" s="10" t="s">
        <v>1154</v>
      </c>
      <c r="D579" s="11" t="s">
        <v>330</v>
      </c>
      <c r="E579" s="22" t="s">
        <v>1155</v>
      </c>
      <c r="F579" s="13" t="s">
        <v>332</v>
      </c>
      <c r="G579" s="4"/>
      <c r="H579" s="4"/>
      <c r="I579" s="5"/>
      <c r="J579" s="14" t="str">
        <f t="shared" si="16"/>
        <v/>
      </c>
      <c r="K579" s="15"/>
      <c r="L579" s="10" t="s">
        <v>25</v>
      </c>
      <c r="M579" s="10"/>
      <c r="N579" s="14" t="str">
        <f t="shared" si="17"/>
        <v/>
      </c>
      <c r="O579" s="10" t="s">
        <v>36</v>
      </c>
      <c r="P579" s="16"/>
    </row>
    <row r="580" spans="2:16" ht="57.95" customHeight="1" x14ac:dyDescent="0.25">
      <c r="B580" s="10" t="s">
        <v>328</v>
      </c>
      <c r="C580" s="10" t="s">
        <v>1156</v>
      </c>
      <c r="D580" s="11" t="s">
        <v>330</v>
      </c>
      <c r="E580" s="22" t="s">
        <v>1157</v>
      </c>
      <c r="F580" s="13" t="s">
        <v>332</v>
      </c>
      <c r="G580" s="4"/>
      <c r="H580" s="4"/>
      <c r="I580" s="5"/>
      <c r="J580" s="14" t="str">
        <f t="shared" si="16"/>
        <v/>
      </c>
      <c r="K580" s="15"/>
      <c r="L580" s="10" t="s">
        <v>25</v>
      </c>
      <c r="M580" s="10"/>
      <c r="N580" s="14" t="str">
        <f t="shared" si="17"/>
        <v/>
      </c>
      <c r="O580" s="10" t="s">
        <v>36</v>
      </c>
      <c r="P580" s="16"/>
    </row>
    <row r="581" spans="2:16" ht="57.95" customHeight="1" x14ac:dyDescent="0.25">
      <c r="B581" s="10" t="s">
        <v>328</v>
      </c>
      <c r="C581" s="10" t="s">
        <v>1158</v>
      </c>
      <c r="D581" s="11" t="s">
        <v>330</v>
      </c>
      <c r="E581" s="22" t="s">
        <v>1159</v>
      </c>
      <c r="F581" s="13" t="s">
        <v>332</v>
      </c>
      <c r="G581" s="4"/>
      <c r="H581" s="4"/>
      <c r="I581" s="5"/>
      <c r="J581" s="14" t="str">
        <f t="shared" si="16"/>
        <v/>
      </c>
      <c r="K581" s="15"/>
      <c r="L581" s="10" t="s">
        <v>25</v>
      </c>
      <c r="M581" s="10"/>
      <c r="N581" s="14" t="str">
        <f t="shared" si="17"/>
        <v/>
      </c>
      <c r="O581" s="10" t="s">
        <v>36</v>
      </c>
      <c r="P581" s="16"/>
    </row>
    <row r="582" spans="2:16" ht="57.95" customHeight="1" x14ac:dyDescent="0.25">
      <c r="B582" s="10" t="s">
        <v>328</v>
      </c>
      <c r="C582" s="10" t="s">
        <v>1160</v>
      </c>
      <c r="D582" s="11" t="s">
        <v>330</v>
      </c>
      <c r="E582" s="22" t="s">
        <v>1161</v>
      </c>
      <c r="F582" s="13" t="s">
        <v>332</v>
      </c>
      <c r="G582" s="4"/>
      <c r="H582" s="4"/>
      <c r="I582" s="5"/>
      <c r="J582" s="14" t="str">
        <f t="shared" si="16"/>
        <v/>
      </c>
      <c r="K582" s="15"/>
      <c r="L582" s="10" t="s">
        <v>25</v>
      </c>
      <c r="M582" s="10"/>
      <c r="N582" s="14" t="str">
        <f t="shared" si="17"/>
        <v/>
      </c>
      <c r="O582" s="10" t="s">
        <v>36</v>
      </c>
      <c r="P582" s="16"/>
    </row>
    <row r="583" spans="2:16" ht="57.95" customHeight="1" x14ac:dyDescent="0.25">
      <c r="B583" s="10" t="s">
        <v>328</v>
      </c>
      <c r="C583" s="10" t="s">
        <v>1162</v>
      </c>
      <c r="D583" s="11" t="s">
        <v>330</v>
      </c>
      <c r="E583" s="22" t="s">
        <v>1163</v>
      </c>
      <c r="F583" s="13" t="s">
        <v>332</v>
      </c>
      <c r="G583" s="4"/>
      <c r="H583" s="4"/>
      <c r="I583" s="5"/>
      <c r="J583" s="14" t="str">
        <f t="shared" ref="J583:J646" si="18">IF(G583&lt;&gt;"Sim","",IF(H583="Atende",5,IF(H583="Atende parcialmente",2,IF(H583="Não atende",0,""))))</f>
        <v/>
      </c>
      <c r="K583" s="15"/>
      <c r="L583" s="10" t="s">
        <v>25</v>
      </c>
      <c r="M583" s="10"/>
      <c r="N583" s="14" t="str">
        <f t="shared" ref="N583:N646" si="19">IF(L583&lt;&gt;"Sim","",IF(M583="Atende",5,IF(M583="Atende parcialmente",2,IF(M583="Não atende",0,""))))</f>
        <v/>
      </c>
      <c r="O583" s="10" t="s">
        <v>36</v>
      </c>
      <c r="P583" s="16"/>
    </row>
    <row r="584" spans="2:16" ht="57.95" customHeight="1" x14ac:dyDescent="0.25">
      <c r="B584" s="10" t="s">
        <v>328</v>
      </c>
      <c r="C584" s="10" t="s">
        <v>1164</v>
      </c>
      <c r="D584" s="11" t="s">
        <v>330</v>
      </c>
      <c r="E584" s="22" t="s">
        <v>1165</v>
      </c>
      <c r="F584" s="13" t="s">
        <v>332</v>
      </c>
      <c r="G584" s="4"/>
      <c r="H584" s="4"/>
      <c r="I584" s="5"/>
      <c r="J584" s="14" t="str">
        <f t="shared" si="18"/>
        <v/>
      </c>
      <c r="K584" s="15"/>
      <c r="L584" s="10" t="s">
        <v>25</v>
      </c>
      <c r="M584" s="10"/>
      <c r="N584" s="14" t="str">
        <f t="shared" si="19"/>
        <v/>
      </c>
      <c r="O584" s="10" t="s">
        <v>36</v>
      </c>
      <c r="P584" s="16"/>
    </row>
    <row r="585" spans="2:16" ht="57.95" customHeight="1" x14ac:dyDescent="0.25">
      <c r="B585" s="10" t="s">
        <v>328</v>
      </c>
      <c r="C585" s="10" t="s">
        <v>1166</v>
      </c>
      <c r="D585" s="11" t="s">
        <v>330</v>
      </c>
      <c r="E585" s="22" t="s">
        <v>1167</v>
      </c>
      <c r="F585" s="13" t="s">
        <v>332</v>
      </c>
      <c r="G585" s="4"/>
      <c r="H585" s="4"/>
      <c r="I585" s="5"/>
      <c r="J585" s="14" t="str">
        <f t="shared" si="18"/>
        <v/>
      </c>
      <c r="K585" s="15"/>
      <c r="L585" s="10" t="s">
        <v>25</v>
      </c>
      <c r="M585" s="10"/>
      <c r="N585" s="14" t="str">
        <f t="shared" si="19"/>
        <v/>
      </c>
      <c r="O585" s="10" t="s">
        <v>36</v>
      </c>
      <c r="P585" s="16"/>
    </row>
    <row r="586" spans="2:16" ht="57.95" customHeight="1" x14ac:dyDescent="0.25">
      <c r="B586" s="10" t="s">
        <v>328</v>
      </c>
      <c r="C586" s="10" t="s">
        <v>1168</v>
      </c>
      <c r="D586" s="11" t="s">
        <v>330</v>
      </c>
      <c r="E586" s="22" t="s">
        <v>1169</v>
      </c>
      <c r="F586" s="13" t="s">
        <v>332</v>
      </c>
      <c r="G586" s="4"/>
      <c r="H586" s="4"/>
      <c r="I586" s="5"/>
      <c r="J586" s="14" t="str">
        <f t="shared" si="18"/>
        <v/>
      </c>
      <c r="K586" s="15"/>
      <c r="L586" s="10" t="s">
        <v>25</v>
      </c>
      <c r="M586" s="10"/>
      <c r="N586" s="14" t="str">
        <f t="shared" si="19"/>
        <v/>
      </c>
      <c r="O586" s="10" t="s">
        <v>36</v>
      </c>
      <c r="P586" s="16"/>
    </row>
    <row r="587" spans="2:16" ht="72.599999999999994" customHeight="1" x14ac:dyDescent="0.25">
      <c r="B587" s="10" t="s">
        <v>328</v>
      </c>
      <c r="C587" s="10" t="s">
        <v>1170</v>
      </c>
      <c r="D587" s="11" t="s">
        <v>330</v>
      </c>
      <c r="E587" s="22" t="s">
        <v>1171</v>
      </c>
      <c r="F587" s="13" t="s">
        <v>332</v>
      </c>
      <c r="G587" s="4"/>
      <c r="H587" s="4"/>
      <c r="I587" s="5"/>
      <c r="J587" s="14" t="str">
        <f t="shared" si="18"/>
        <v/>
      </c>
      <c r="K587" s="15"/>
      <c r="L587" s="10" t="s">
        <v>25</v>
      </c>
      <c r="M587" s="10"/>
      <c r="N587" s="14" t="str">
        <f t="shared" si="19"/>
        <v/>
      </c>
      <c r="O587" s="10" t="s">
        <v>36</v>
      </c>
      <c r="P587" s="16"/>
    </row>
    <row r="588" spans="2:16" ht="57.95" customHeight="1" x14ac:dyDescent="0.25">
      <c r="B588" s="10" t="s">
        <v>328</v>
      </c>
      <c r="C588" s="10" t="s">
        <v>1172</v>
      </c>
      <c r="D588" s="11" t="s">
        <v>330</v>
      </c>
      <c r="E588" s="22" t="s">
        <v>1173</v>
      </c>
      <c r="F588" s="13" t="s">
        <v>332</v>
      </c>
      <c r="G588" s="4"/>
      <c r="H588" s="4"/>
      <c r="I588" s="5"/>
      <c r="J588" s="14" t="str">
        <f t="shared" si="18"/>
        <v/>
      </c>
      <c r="K588" s="15"/>
      <c r="L588" s="10" t="s">
        <v>25</v>
      </c>
      <c r="M588" s="10"/>
      <c r="N588" s="14" t="str">
        <f t="shared" si="19"/>
        <v/>
      </c>
      <c r="O588" s="10" t="s">
        <v>36</v>
      </c>
      <c r="P588" s="16"/>
    </row>
    <row r="589" spans="2:16" ht="43.5" customHeight="1" x14ac:dyDescent="0.25">
      <c r="B589" s="10" t="s">
        <v>328</v>
      </c>
      <c r="C589" s="10" t="s">
        <v>1174</v>
      </c>
      <c r="D589" s="11" t="s">
        <v>330</v>
      </c>
      <c r="E589" s="22" t="s">
        <v>1175</v>
      </c>
      <c r="F589" s="13" t="s">
        <v>332</v>
      </c>
      <c r="G589" s="4"/>
      <c r="H589" s="4"/>
      <c r="I589" s="5"/>
      <c r="J589" s="14" t="str">
        <f t="shared" si="18"/>
        <v/>
      </c>
      <c r="K589" s="15"/>
      <c r="L589" s="10" t="s">
        <v>25</v>
      </c>
      <c r="M589" s="10"/>
      <c r="N589" s="14" t="str">
        <f t="shared" si="19"/>
        <v/>
      </c>
      <c r="O589" s="10" t="s">
        <v>36</v>
      </c>
      <c r="P589" s="16"/>
    </row>
    <row r="590" spans="2:16" ht="57.95" customHeight="1" x14ac:dyDescent="0.25">
      <c r="B590" s="10" t="s">
        <v>328</v>
      </c>
      <c r="C590" s="10" t="s">
        <v>1176</v>
      </c>
      <c r="D590" s="11" t="s">
        <v>330</v>
      </c>
      <c r="E590" s="22" t="s">
        <v>1177</v>
      </c>
      <c r="F590" s="13" t="s">
        <v>332</v>
      </c>
      <c r="G590" s="4"/>
      <c r="H590" s="4"/>
      <c r="I590" s="5"/>
      <c r="J590" s="14" t="str">
        <f t="shared" si="18"/>
        <v/>
      </c>
      <c r="K590" s="15"/>
      <c r="L590" s="10" t="s">
        <v>25</v>
      </c>
      <c r="M590" s="10"/>
      <c r="N590" s="14" t="str">
        <f t="shared" si="19"/>
        <v/>
      </c>
      <c r="O590" s="10" t="s">
        <v>36</v>
      </c>
      <c r="P590" s="16"/>
    </row>
    <row r="591" spans="2:16" ht="43.5" customHeight="1" x14ac:dyDescent="0.25">
      <c r="B591" s="10" t="s">
        <v>328</v>
      </c>
      <c r="C591" s="10" t="s">
        <v>1178</v>
      </c>
      <c r="D591" s="11" t="s">
        <v>330</v>
      </c>
      <c r="E591" s="22" t="s">
        <v>1179</v>
      </c>
      <c r="F591" s="13" t="s">
        <v>332</v>
      </c>
      <c r="G591" s="4"/>
      <c r="H591" s="4"/>
      <c r="I591" s="5"/>
      <c r="J591" s="14" t="str">
        <f t="shared" si="18"/>
        <v/>
      </c>
      <c r="K591" s="15"/>
      <c r="L591" s="10" t="s">
        <v>25</v>
      </c>
      <c r="M591" s="10"/>
      <c r="N591" s="14" t="str">
        <f t="shared" si="19"/>
        <v/>
      </c>
      <c r="O591" s="10" t="s">
        <v>36</v>
      </c>
      <c r="P591" s="16"/>
    </row>
    <row r="592" spans="2:16" ht="57.95" customHeight="1" x14ac:dyDescent="0.25">
      <c r="B592" s="10" t="s">
        <v>328</v>
      </c>
      <c r="C592" s="10" t="s">
        <v>1180</v>
      </c>
      <c r="D592" s="11" t="s">
        <v>330</v>
      </c>
      <c r="E592" s="22" t="s">
        <v>1181</v>
      </c>
      <c r="F592" s="13" t="s">
        <v>332</v>
      </c>
      <c r="G592" s="4"/>
      <c r="H592" s="4"/>
      <c r="I592" s="5"/>
      <c r="J592" s="14" t="str">
        <f t="shared" si="18"/>
        <v/>
      </c>
      <c r="K592" s="15"/>
      <c r="L592" s="10" t="s">
        <v>25</v>
      </c>
      <c r="M592" s="10"/>
      <c r="N592" s="14" t="str">
        <f t="shared" si="19"/>
        <v/>
      </c>
      <c r="O592" s="10" t="s">
        <v>36</v>
      </c>
      <c r="P592" s="16"/>
    </row>
    <row r="593" spans="2:16" ht="57.95" customHeight="1" x14ac:dyDescent="0.25">
      <c r="B593" s="10" t="s">
        <v>328</v>
      </c>
      <c r="C593" s="10" t="s">
        <v>1182</v>
      </c>
      <c r="D593" s="11" t="s">
        <v>330</v>
      </c>
      <c r="E593" s="22" t="s">
        <v>1183</v>
      </c>
      <c r="F593" s="13" t="s">
        <v>332</v>
      </c>
      <c r="G593" s="4"/>
      <c r="H593" s="4"/>
      <c r="I593" s="5"/>
      <c r="J593" s="14" t="str">
        <f t="shared" si="18"/>
        <v/>
      </c>
      <c r="K593" s="15"/>
      <c r="L593" s="10" t="s">
        <v>25</v>
      </c>
      <c r="M593" s="10"/>
      <c r="N593" s="14" t="str">
        <f t="shared" si="19"/>
        <v/>
      </c>
      <c r="O593" s="10" t="s">
        <v>36</v>
      </c>
      <c r="P593" s="16"/>
    </row>
    <row r="594" spans="2:16" ht="57.95" customHeight="1" x14ac:dyDescent="0.25">
      <c r="B594" s="10" t="s">
        <v>328</v>
      </c>
      <c r="C594" s="10" t="s">
        <v>1184</v>
      </c>
      <c r="D594" s="11" t="s">
        <v>330</v>
      </c>
      <c r="E594" s="22" t="s">
        <v>1185</v>
      </c>
      <c r="F594" s="13" t="s">
        <v>332</v>
      </c>
      <c r="G594" s="4"/>
      <c r="H594" s="4"/>
      <c r="I594" s="5"/>
      <c r="J594" s="14" t="str">
        <f t="shared" si="18"/>
        <v/>
      </c>
      <c r="K594" s="15"/>
      <c r="L594" s="10" t="s">
        <v>25</v>
      </c>
      <c r="M594" s="10"/>
      <c r="N594" s="14" t="str">
        <f t="shared" si="19"/>
        <v/>
      </c>
      <c r="O594" s="10" t="s">
        <v>36</v>
      </c>
      <c r="P594" s="16"/>
    </row>
    <row r="595" spans="2:16" ht="57.95" customHeight="1" x14ac:dyDescent="0.25">
      <c r="B595" s="10" t="s">
        <v>328</v>
      </c>
      <c r="C595" s="10" t="s">
        <v>1186</v>
      </c>
      <c r="D595" s="11" t="s">
        <v>330</v>
      </c>
      <c r="E595" s="22" t="s">
        <v>1187</v>
      </c>
      <c r="F595" s="13" t="s">
        <v>332</v>
      </c>
      <c r="G595" s="4"/>
      <c r="H595" s="4"/>
      <c r="I595" s="5"/>
      <c r="J595" s="14" t="str">
        <f t="shared" si="18"/>
        <v/>
      </c>
      <c r="K595" s="15"/>
      <c r="L595" s="10" t="s">
        <v>25</v>
      </c>
      <c r="M595" s="10"/>
      <c r="N595" s="14" t="str">
        <f t="shared" si="19"/>
        <v/>
      </c>
      <c r="O595" s="10" t="s">
        <v>36</v>
      </c>
      <c r="P595" s="16"/>
    </row>
    <row r="596" spans="2:16" ht="72.599999999999994" customHeight="1" x14ac:dyDescent="0.25">
      <c r="B596" s="10" t="s">
        <v>328</v>
      </c>
      <c r="C596" s="10" t="s">
        <v>1188</v>
      </c>
      <c r="D596" s="11" t="s">
        <v>330</v>
      </c>
      <c r="E596" s="22" t="s">
        <v>1189</v>
      </c>
      <c r="F596" s="13" t="s">
        <v>332</v>
      </c>
      <c r="G596" s="4"/>
      <c r="H596" s="4"/>
      <c r="I596" s="5"/>
      <c r="J596" s="14" t="str">
        <f t="shared" si="18"/>
        <v/>
      </c>
      <c r="K596" s="15"/>
      <c r="L596" s="10" t="s">
        <v>25</v>
      </c>
      <c r="M596" s="10"/>
      <c r="N596" s="14" t="str">
        <f t="shared" si="19"/>
        <v/>
      </c>
      <c r="O596" s="10" t="s">
        <v>36</v>
      </c>
      <c r="P596" s="16"/>
    </row>
    <row r="597" spans="2:16" ht="43.5" customHeight="1" x14ac:dyDescent="0.25">
      <c r="B597" s="10" t="s">
        <v>328</v>
      </c>
      <c r="C597" s="10" t="s">
        <v>1190</v>
      </c>
      <c r="D597" s="11" t="s">
        <v>330</v>
      </c>
      <c r="E597" s="22" t="s">
        <v>1191</v>
      </c>
      <c r="F597" s="13" t="s">
        <v>332</v>
      </c>
      <c r="G597" s="4"/>
      <c r="H597" s="4"/>
      <c r="I597" s="5"/>
      <c r="J597" s="14" t="str">
        <f t="shared" si="18"/>
        <v/>
      </c>
      <c r="K597" s="15"/>
      <c r="L597" s="10" t="s">
        <v>25</v>
      </c>
      <c r="M597" s="10"/>
      <c r="N597" s="14" t="str">
        <f t="shared" si="19"/>
        <v/>
      </c>
      <c r="O597" s="10" t="s">
        <v>36</v>
      </c>
      <c r="P597" s="16"/>
    </row>
    <row r="598" spans="2:16" ht="72.599999999999994" customHeight="1" x14ac:dyDescent="0.25">
      <c r="B598" s="10" t="s">
        <v>328</v>
      </c>
      <c r="C598" s="10" t="s">
        <v>1192</v>
      </c>
      <c r="D598" s="11" t="s">
        <v>330</v>
      </c>
      <c r="E598" s="22" t="s">
        <v>1193</v>
      </c>
      <c r="F598" s="13" t="s">
        <v>332</v>
      </c>
      <c r="G598" s="4"/>
      <c r="H598" s="4"/>
      <c r="I598" s="5"/>
      <c r="J598" s="14" t="str">
        <f t="shared" si="18"/>
        <v/>
      </c>
      <c r="K598" s="15"/>
      <c r="L598" s="10" t="s">
        <v>25</v>
      </c>
      <c r="M598" s="10"/>
      <c r="N598" s="14" t="str">
        <f t="shared" si="19"/>
        <v/>
      </c>
      <c r="O598" s="10" t="s">
        <v>36</v>
      </c>
      <c r="P598" s="16"/>
    </row>
    <row r="599" spans="2:16" ht="72.599999999999994" customHeight="1" x14ac:dyDescent="0.25">
      <c r="B599" s="10" t="s">
        <v>328</v>
      </c>
      <c r="C599" s="10" t="s">
        <v>1194</v>
      </c>
      <c r="D599" s="11" t="s">
        <v>330</v>
      </c>
      <c r="E599" s="22" t="s">
        <v>1195</v>
      </c>
      <c r="F599" s="13" t="s">
        <v>332</v>
      </c>
      <c r="G599" s="4"/>
      <c r="H599" s="4"/>
      <c r="I599" s="5"/>
      <c r="J599" s="14" t="str">
        <f t="shared" si="18"/>
        <v/>
      </c>
      <c r="K599" s="15"/>
      <c r="L599" s="10" t="s">
        <v>25</v>
      </c>
      <c r="M599" s="10"/>
      <c r="N599" s="14" t="str">
        <f t="shared" si="19"/>
        <v/>
      </c>
      <c r="O599" s="10" t="s">
        <v>36</v>
      </c>
      <c r="P599" s="16"/>
    </row>
    <row r="600" spans="2:16" ht="72.599999999999994" customHeight="1" x14ac:dyDescent="0.25">
      <c r="B600" s="10" t="s">
        <v>328</v>
      </c>
      <c r="C600" s="10" t="s">
        <v>1196</v>
      </c>
      <c r="D600" s="11" t="s">
        <v>330</v>
      </c>
      <c r="E600" s="22" t="s">
        <v>1197</v>
      </c>
      <c r="F600" s="13" t="s">
        <v>332</v>
      </c>
      <c r="G600" s="4"/>
      <c r="H600" s="4"/>
      <c r="I600" s="5"/>
      <c r="J600" s="14" t="str">
        <f t="shared" si="18"/>
        <v/>
      </c>
      <c r="K600" s="15"/>
      <c r="L600" s="10" t="s">
        <v>25</v>
      </c>
      <c r="M600" s="10"/>
      <c r="N600" s="14" t="str">
        <f t="shared" si="19"/>
        <v/>
      </c>
      <c r="O600" s="10" t="s">
        <v>36</v>
      </c>
      <c r="P600" s="16"/>
    </row>
    <row r="601" spans="2:16" ht="57.95" customHeight="1" x14ac:dyDescent="0.25">
      <c r="B601" s="10" t="s">
        <v>328</v>
      </c>
      <c r="C601" s="10" t="s">
        <v>1198</v>
      </c>
      <c r="D601" s="11" t="s">
        <v>330</v>
      </c>
      <c r="E601" s="22" t="s">
        <v>1199</v>
      </c>
      <c r="F601" s="13" t="s">
        <v>332</v>
      </c>
      <c r="G601" s="4"/>
      <c r="H601" s="4"/>
      <c r="I601" s="5"/>
      <c r="J601" s="14" t="str">
        <f t="shared" si="18"/>
        <v/>
      </c>
      <c r="K601" s="15"/>
      <c r="L601" s="10" t="s">
        <v>25</v>
      </c>
      <c r="M601" s="10"/>
      <c r="N601" s="14" t="str">
        <f t="shared" si="19"/>
        <v/>
      </c>
      <c r="O601" s="10" t="s">
        <v>36</v>
      </c>
      <c r="P601" s="16"/>
    </row>
    <row r="602" spans="2:16" ht="57.95" customHeight="1" x14ac:dyDescent="0.25">
      <c r="B602" s="10" t="s">
        <v>328</v>
      </c>
      <c r="C602" s="10" t="s">
        <v>1200</v>
      </c>
      <c r="D602" s="11" t="s">
        <v>330</v>
      </c>
      <c r="E602" s="22" t="s">
        <v>1201</v>
      </c>
      <c r="F602" s="13" t="s">
        <v>332</v>
      </c>
      <c r="G602" s="4"/>
      <c r="H602" s="4"/>
      <c r="I602" s="5"/>
      <c r="J602" s="14" t="str">
        <f t="shared" si="18"/>
        <v/>
      </c>
      <c r="K602" s="15"/>
      <c r="L602" s="10" t="s">
        <v>25</v>
      </c>
      <c r="M602" s="10"/>
      <c r="N602" s="14" t="str">
        <f t="shared" si="19"/>
        <v/>
      </c>
      <c r="O602" s="10" t="s">
        <v>36</v>
      </c>
      <c r="P602" s="16"/>
    </row>
    <row r="603" spans="2:16" ht="72.599999999999994" customHeight="1" x14ac:dyDescent="0.25">
      <c r="B603" s="10" t="s">
        <v>328</v>
      </c>
      <c r="C603" s="10" t="s">
        <v>1202</v>
      </c>
      <c r="D603" s="11" t="s">
        <v>330</v>
      </c>
      <c r="E603" s="22" t="s">
        <v>1203</v>
      </c>
      <c r="F603" s="13" t="s">
        <v>332</v>
      </c>
      <c r="G603" s="4"/>
      <c r="H603" s="4"/>
      <c r="I603" s="5"/>
      <c r="J603" s="14" t="str">
        <f t="shared" si="18"/>
        <v/>
      </c>
      <c r="K603" s="15"/>
      <c r="L603" s="10" t="s">
        <v>25</v>
      </c>
      <c r="M603" s="10"/>
      <c r="N603" s="14" t="str">
        <f t="shared" si="19"/>
        <v/>
      </c>
      <c r="O603" s="10" t="s">
        <v>36</v>
      </c>
      <c r="P603" s="16"/>
    </row>
    <row r="604" spans="2:16" ht="57.95" customHeight="1" x14ac:dyDescent="0.25">
      <c r="B604" s="10" t="s">
        <v>328</v>
      </c>
      <c r="C604" s="10" t="s">
        <v>1204</v>
      </c>
      <c r="D604" s="11" t="s">
        <v>330</v>
      </c>
      <c r="E604" s="22" t="s">
        <v>1205</v>
      </c>
      <c r="F604" s="13" t="s">
        <v>332</v>
      </c>
      <c r="G604" s="4"/>
      <c r="H604" s="4"/>
      <c r="I604" s="5"/>
      <c r="J604" s="14" t="str">
        <f t="shared" si="18"/>
        <v/>
      </c>
      <c r="K604" s="15"/>
      <c r="L604" s="10" t="s">
        <v>25</v>
      </c>
      <c r="M604" s="10"/>
      <c r="N604" s="14" t="str">
        <f t="shared" si="19"/>
        <v/>
      </c>
      <c r="O604" s="10" t="s">
        <v>36</v>
      </c>
      <c r="P604" s="16"/>
    </row>
    <row r="605" spans="2:16" ht="57.95" customHeight="1" x14ac:dyDescent="0.25">
      <c r="B605" s="10" t="s">
        <v>328</v>
      </c>
      <c r="C605" s="10" t="s">
        <v>1206</v>
      </c>
      <c r="D605" s="11" t="s">
        <v>330</v>
      </c>
      <c r="E605" s="22" t="s">
        <v>1207</v>
      </c>
      <c r="F605" s="13" t="s">
        <v>332</v>
      </c>
      <c r="G605" s="4"/>
      <c r="H605" s="4"/>
      <c r="I605" s="5"/>
      <c r="J605" s="14" t="str">
        <f t="shared" si="18"/>
        <v/>
      </c>
      <c r="K605" s="15"/>
      <c r="L605" s="10" t="s">
        <v>25</v>
      </c>
      <c r="M605" s="10"/>
      <c r="N605" s="14" t="str">
        <f t="shared" si="19"/>
        <v/>
      </c>
      <c r="O605" s="10" t="s">
        <v>36</v>
      </c>
      <c r="P605" s="16"/>
    </row>
    <row r="606" spans="2:16" ht="57.95" customHeight="1" x14ac:dyDescent="0.25">
      <c r="B606" s="10" t="s">
        <v>328</v>
      </c>
      <c r="C606" s="10" t="s">
        <v>1208</v>
      </c>
      <c r="D606" s="11" t="s">
        <v>330</v>
      </c>
      <c r="E606" s="22" t="s">
        <v>1209</v>
      </c>
      <c r="F606" s="13" t="s">
        <v>332</v>
      </c>
      <c r="G606" s="4"/>
      <c r="H606" s="4"/>
      <c r="I606" s="5"/>
      <c r="J606" s="14" t="str">
        <f t="shared" si="18"/>
        <v/>
      </c>
      <c r="K606" s="15"/>
      <c r="L606" s="10" t="s">
        <v>25</v>
      </c>
      <c r="M606" s="10"/>
      <c r="N606" s="14" t="str">
        <f t="shared" si="19"/>
        <v/>
      </c>
      <c r="O606" s="10" t="s">
        <v>36</v>
      </c>
      <c r="P606" s="16"/>
    </row>
    <row r="607" spans="2:16" ht="57.95" customHeight="1" x14ac:dyDescent="0.25">
      <c r="B607" s="10" t="s">
        <v>328</v>
      </c>
      <c r="C607" s="10" t="s">
        <v>1210</v>
      </c>
      <c r="D607" s="11" t="s">
        <v>330</v>
      </c>
      <c r="E607" s="22" t="s">
        <v>1211</v>
      </c>
      <c r="F607" s="13" t="s">
        <v>332</v>
      </c>
      <c r="G607" s="4"/>
      <c r="H607" s="4"/>
      <c r="I607" s="5"/>
      <c r="J607" s="14" t="str">
        <f t="shared" si="18"/>
        <v/>
      </c>
      <c r="K607" s="15"/>
      <c r="L607" s="10" t="s">
        <v>25</v>
      </c>
      <c r="M607" s="10"/>
      <c r="N607" s="14" t="str">
        <f t="shared" si="19"/>
        <v/>
      </c>
      <c r="O607" s="10" t="s">
        <v>36</v>
      </c>
      <c r="P607" s="16"/>
    </row>
    <row r="608" spans="2:16" ht="57.95" customHeight="1" x14ac:dyDescent="0.25">
      <c r="B608" s="10" t="s">
        <v>328</v>
      </c>
      <c r="C608" s="10" t="s">
        <v>1212</v>
      </c>
      <c r="D608" s="11" t="s">
        <v>330</v>
      </c>
      <c r="E608" s="22" t="s">
        <v>1213</v>
      </c>
      <c r="F608" s="13" t="s">
        <v>332</v>
      </c>
      <c r="G608" s="4"/>
      <c r="H608" s="4"/>
      <c r="I608" s="5"/>
      <c r="J608" s="14" t="str">
        <f t="shared" si="18"/>
        <v/>
      </c>
      <c r="K608" s="15"/>
      <c r="L608" s="10" t="s">
        <v>25</v>
      </c>
      <c r="M608" s="10"/>
      <c r="N608" s="14" t="str">
        <f t="shared" si="19"/>
        <v/>
      </c>
      <c r="O608" s="10" t="s">
        <v>36</v>
      </c>
      <c r="P608" s="16"/>
    </row>
    <row r="609" spans="2:16" ht="57.95" customHeight="1" x14ac:dyDescent="0.25">
      <c r="B609" s="10" t="s">
        <v>328</v>
      </c>
      <c r="C609" s="10" t="s">
        <v>1214</v>
      </c>
      <c r="D609" s="11" t="s">
        <v>330</v>
      </c>
      <c r="E609" s="22" t="s">
        <v>1215</v>
      </c>
      <c r="F609" s="13" t="s">
        <v>332</v>
      </c>
      <c r="G609" s="4"/>
      <c r="H609" s="4"/>
      <c r="I609" s="5"/>
      <c r="J609" s="14" t="str">
        <f t="shared" si="18"/>
        <v/>
      </c>
      <c r="K609" s="15"/>
      <c r="L609" s="10" t="s">
        <v>25</v>
      </c>
      <c r="M609" s="10"/>
      <c r="N609" s="14" t="str">
        <f t="shared" si="19"/>
        <v/>
      </c>
      <c r="O609" s="10" t="s">
        <v>36</v>
      </c>
      <c r="P609" s="16"/>
    </row>
    <row r="610" spans="2:16" ht="57.95" customHeight="1" x14ac:dyDescent="0.25">
      <c r="B610" s="10" t="s">
        <v>328</v>
      </c>
      <c r="C610" s="10" t="s">
        <v>1216</v>
      </c>
      <c r="D610" s="11" t="s">
        <v>330</v>
      </c>
      <c r="E610" s="22" t="s">
        <v>1217</v>
      </c>
      <c r="F610" s="13" t="s">
        <v>332</v>
      </c>
      <c r="G610" s="4"/>
      <c r="H610" s="4"/>
      <c r="I610" s="5"/>
      <c r="J610" s="14" t="str">
        <f t="shared" si="18"/>
        <v/>
      </c>
      <c r="K610" s="15"/>
      <c r="L610" s="10" t="s">
        <v>25</v>
      </c>
      <c r="M610" s="10"/>
      <c r="N610" s="14" t="str">
        <f t="shared" si="19"/>
        <v/>
      </c>
      <c r="O610" s="10" t="s">
        <v>36</v>
      </c>
      <c r="P610" s="16"/>
    </row>
    <row r="611" spans="2:16" ht="57.95" customHeight="1" x14ac:dyDescent="0.25">
      <c r="B611" s="10" t="s">
        <v>328</v>
      </c>
      <c r="C611" s="10" t="s">
        <v>1218</v>
      </c>
      <c r="D611" s="11" t="s">
        <v>330</v>
      </c>
      <c r="E611" s="22" t="s">
        <v>1219</v>
      </c>
      <c r="F611" s="13" t="s">
        <v>332</v>
      </c>
      <c r="G611" s="4"/>
      <c r="H611" s="4"/>
      <c r="I611" s="5"/>
      <c r="J611" s="14" t="str">
        <f t="shared" si="18"/>
        <v/>
      </c>
      <c r="K611" s="15"/>
      <c r="L611" s="10" t="s">
        <v>25</v>
      </c>
      <c r="M611" s="10"/>
      <c r="N611" s="14" t="str">
        <f t="shared" si="19"/>
        <v/>
      </c>
      <c r="O611" s="10" t="s">
        <v>36</v>
      </c>
      <c r="P611" s="16"/>
    </row>
    <row r="612" spans="2:16" ht="57.95" customHeight="1" x14ac:dyDescent="0.25">
      <c r="B612" s="10" t="s">
        <v>328</v>
      </c>
      <c r="C612" s="10" t="s">
        <v>1220</v>
      </c>
      <c r="D612" s="11" t="s">
        <v>330</v>
      </c>
      <c r="E612" s="22" t="s">
        <v>1221</v>
      </c>
      <c r="F612" s="13" t="s">
        <v>332</v>
      </c>
      <c r="G612" s="4"/>
      <c r="H612" s="4"/>
      <c r="I612" s="5"/>
      <c r="J612" s="14" t="str">
        <f t="shared" si="18"/>
        <v/>
      </c>
      <c r="K612" s="15"/>
      <c r="L612" s="10" t="s">
        <v>25</v>
      </c>
      <c r="M612" s="10"/>
      <c r="N612" s="14" t="str">
        <f t="shared" si="19"/>
        <v/>
      </c>
      <c r="O612" s="10" t="s">
        <v>36</v>
      </c>
      <c r="P612" s="16"/>
    </row>
    <row r="613" spans="2:16" ht="72.599999999999994" customHeight="1" x14ac:dyDescent="0.25">
      <c r="B613" s="10" t="s">
        <v>328</v>
      </c>
      <c r="C613" s="10" t="s">
        <v>1222</v>
      </c>
      <c r="D613" s="11" t="s">
        <v>330</v>
      </c>
      <c r="E613" s="22" t="s">
        <v>1223</v>
      </c>
      <c r="F613" s="13" t="s">
        <v>332</v>
      </c>
      <c r="G613" s="4"/>
      <c r="H613" s="4"/>
      <c r="I613" s="5"/>
      <c r="J613" s="14" t="str">
        <f t="shared" si="18"/>
        <v/>
      </c>
      <c r="K613" s="15"/>
      <c r="L613" s="10" t="s">
        <v>25</v>
      </c>
      <c r="M613" s="10"/>
      <c r="N613" s="14" t="str">
        <f t="shared" si="19"/>
        <v/>
      </c>
      <c r="O613" s="10" t="s">
        <v>36</v>
      </c>
      <c r="P613" s="16"/>
    </row>
    <row r="614" spans="2:16" ht="72.599999999999994" customHeight="1" x14ac:dyDescent="0.25">
      <c r="B614" s="10" t="s">
        <v>328</v>
      </c>
      <c r="C614" s="10" t="s">
        <v>1224</v>
      </c>
      <c r="D614" s="11" t="s">
        <v>330</v>
      </c>
      <c r="E614" s="22" t="s">
        <v>1225</v>
      </c>
      <c r="F614" s="13" t="s">
        <v>332</v>
      </c>
      <c r="G614" s="4"/>
      <c r="H614" s="4"/>
      <c r="I614" s="5"/>
      <c r="J614" s="14" t="str">
        <f t="shared" si="18"/>
        <v/>
      </c>
      <c r="K614" s="15"/>
      <c r="L614" s="10" t="s">
        <v>25</v>
      </c>
      <c r="M614" s="10"/>
      <c r="N614" s="14" t="str">
        <f t="shared" si="19"/>
        <v/>
      </c>
      <c r="O614" s="10" t="s">
        <v>36</v>
      </c>
      <c r="P614" s="16"/>
    </row>
    <row r="615" spans="2:16" ht="57.95" customHeight="1" x14ac:dyDescent="0.25">
      <c r="B615" s="10" t="s">
        <v>328</v>
      </c>
      <c r="C615" s="10" t="s">
        <v>1226</v>
      </c>
      <c r="D615" s="11" t="s">
        <v>330</v>
      </c>
      <c r="E615" s="22" t="s">
        <v>1227</v>
      </c>
      <c r="F615" s="13" t="s">
        <v>332</v>
      </c>
      <c r="G615" s="4"/>
      <c r="H615" s="4"/>
      <c r="I615" s="5"/>
      <c r="J615" s="14" t="str">
        <f t="shared" si="18"/>
        <v/>
      </c>
      <c r="K615" s="15"/>
      <c r="L615" s="10" t="s">
        <v>25</v>
      </c>
      <c r="M615" s="10"/>
      <c r="N615" s="14" t="str">
        <f t="shared" si="19"/>
        <v/>
      </c>
      <c r="O615" s="10" t="s">
        <v>36</v>
      </c>
      <c r="P615" s="16"/>
    </row>
    <row r="616" spans="2:16" ht="57.95" customHeight="1" x14ac:dyDescent="0.25">
      <c r="B616" s="10" t="s">
        <v>328</v>
      </c>
      <c r="C616" s="10" t="s">
        <v>1228</v>
      </c>
      <c r="D616" s="11" t="s">
        <v>330</v>
      </c>
      <c r="E616" s="22" t="s">
        <v>1229</v>
      </c>
      <c r="F616" s="13" t="s">
        <v>332</v>
      </c>
      <c r="G616" s="4"/>
      <c r="H616" s="4"/>
      <c r="I616" s="5"/>
      <c r="J616" s="14" t="str">
        <f t="shared" si="18"/>
        <v/>
      </c>
      <c r="K616" s="15"/>
      <c r="L616" s="10" t="s">
        <v>25</v>
      </c>
      <c r="M616" s="10"/>
      <c r="N616" s="14" t="str">
        <f t="shared" si="19"/>
        <v/>
      </c>
      <c r="O616" s="10" t="s">
        <v>36</v>
      </c>
      <c r="P616" s="16"/>
    </row>
    <row r="617" spans="2:16" ht="43.5" customHeight="1" x14ac:dyDescent="0.25">
      <c r="B617" s="10" t="s">
        <v>328</v>
      </c>
      <c r="C617" s="10" t="s">
        <v>1230</v>
      </c>
      <c r="D617" s="11" t="s">
        <v>330</v>
      </c>
      <c r="E617" s="22" t="s">
        <v>1231</v>
      </c>
      <c r="F617" s="13" t="s">
        <v>332</v>
      </c>
      <c r="G617" s="4"/>
      <c r="H617" s="4"/>
      <c r="I617" s="5"/>
      <c r="J617" s="14" t="str">
        <f t="shared" si="18"/>
        <v/>
      </c>
      <c r="K617" s="15"/>
      <c r="L617" s="10" t="s">
        <v>25</v>
      </c>
      <c r="M617" s="10"/>
      <c r="N617" s="14" t="str">
        <f t="shared" si="19"/>
        <v/>
      </c>
      <c r="O617" s="10" t="s">
        <v>36</v>
      </c>
      <c r="P617" s="16"/>
    </row>
    <row r="618" spans="2:16" ht="57.95" customHeight="1" x14ac:dyDescent="0.25">
      <c r="B618" s="10" t="s">
        <v>328</v>
      </c>
      <c r="C618" s="10" t="s">
        <v>1232</v>
      </c>
      <c r="D618" s="11" t="s">
        <v>330</v>
      </c>
      <c r="E618" s="22" t="s">
        <v>1233</v>
      </c>
      <c r="F618" s="13" t="s">
        <v>332</v>
      </c>
      <c r="G618" s="4"/>
      <c r="H618" s="4"/>
      <c r="I618" s="5"/>
      <c r="J618" s="14" t="str">
        <f t="shared" si="18"/>
        <v/>
      </c>
      <c r="K618" s="15"/>
      <c r="L618" s="10" t="s">
        <v>25</v>
      </c>
      <c r="M618" s="10"/>
      <c r="N618" s="14" t="str">
        <f t="shared" si="19"/>
        <v/>
      </c>
      <c r="O618" s="10" t="s">
        <v>36</v>
      </c>
      <c r="P618" s="16"/>
    </row>
    <row r="619" spans="2:16" ht="57.95" customHeight="1" x14ac:dyDescent="0.25">
      <c r="B619" s="10" t="s">
        <v>328</v>
      </c>
      <c r="C619" s="10" t="s">
        <v>1234</v>
      </c>
      <c r="D619" s="11" t="s">
        <v>330</v>
      </c>
      <c r="E619" s="22" t="s">
        <v>1235</v>
      </c>
      <c r="F619" s="13" t="s">
        <v>332</v>
      </c>
      <c r="G619" s="4"/>
      <c r="H619" s="4"/>
      <c r="I619" s="5"/>
      <c r="J619" s="14" t="str">
        <f t="shared" si="18"/>
        <v/>
      </c>
      <c r="K619" s="15"/>
      <c r="L619" s="10" t="s">
        <v>25</v>
      </c>
      <c r="M619" s="10"/>
      <c r="N619" s="14" t="str">
        <f t="shared" si="19"/>
        <v/>
      </c>
      <c r="O619" s="10" t="s">
        <v>36</v>
      </c>
      <c r="P619" s="16"/>
    </row>
    <row r="620" spans="2:16" ht="57.95" customHeight="1" x14ac:dyDescent="0.25">
      <c r="B620" s="10" t="s">
        <v>328</v>
      </c>
      <c r="C620" s="10" t="s">
        <v>1236</v>
      </c>
      <c r="D620" s="11" t="s">
        <v>330</v>
      </c>
      <c r="E620" s="22" t="s">
        <v>1237</v>
      </c>
      <c r="F620" s="13" t="s">
        <v>332</v>
      </c>
      <c r="G620" s="4"/>
      <c r="H620" s="4"/>
      <c r="I620" s="5"/>
      <c r="J620" s="14" t="str">
        <f t="shared" si="18"/>
        <v/>
      </c>
      <c r="K620" s="15"/>
      <c r="L620" s="10" t="s">
        <v>25</v>
      </c>
      <c r="M620" s="10"/>
      <c r="N620" s="14" t="str">
        <f t="shared" si="19"/>
        <v/>
      </c>
      <c r="O620" s="10" t="s">
        <v>36</v>
      </c>
      <c r="P620" s="16"/>
    </row>
    <row r="621" spans="2:16" ht="72.599999999999994" customHeight="1" x14ac:dyDescent="0.25">
      <c r="B621" s="10" t="s">
        <v>328</v>
      </c>
      <c r="C621" s="10" t="s">
        <v>1238</v>
      </c>
      <c r="D621" s="11" t="s">
        <v>330</v>
      </c>
      <c r="E621" s="22" t="s">
        <v>1239</v>
      </c>
      <c r="F621" s="13" t="s">
        <v>332</v>
      </c>
      <c r="G621" s="4"/>
      <c r="H621" s="4"/>
      <c r="I621" s="5"/>
      <c r="J621" s="14" t="str">
        <f t="shared" si="18"/>
        <v/>
      </c>
      <c r="K621" s="15"/>
      <c r="L621" s="10" t="s">
        <v>25</v>
      </c>
      <c r="M621" s="10"/>
      <c r="N621" s="14" t="str">
        <f t="shared" si="19"/>
        <v/>
      </c>
      <c r="O621" s="10" t="s">
        <v>36</v>
      </c>
      <c r="P621" s="16"/>
    </row>
    <row r="622" spans="2:16" ht="57.95" customHeight="1" x14ac:dyDescent="0.25">
      <c r="B622" s="10" t="s">
        <v>328</v>
      </c>
      <c r="C622" s="10" t="s">
        <v>1240</v>
      </c>
      <c r="D622" s="11" t="s">
        <v>330</v>
      </c>
      <c r="E622" s="22" t="s">
        <v>1241</v>
      </c>
      <c r="F622" s="13" t="s">
        <v>332</v>
      </c>
      <c r="G622" s="4"/>
      <c r="H622" s="4"/>
      <c r="I622" s="5"/>
      <c r="J622" s="14" t="str">
        <f t="shared" si="18"/>
        <v/>
      </c>
      <c r="K622" s="15"/>
      <c r="L622" s="10" t="s">
        <v>25</v>
      </c>
      <c r="M622" s="10"/>
      <c r="N622" s="14" t="str">
        <f t="shared" si="19"/>
        <v/>
      </c>
      <c r="O622" s="10" t="s">
        <v>36</v>
      </c>
      <c r="P622" s="16"/>
    </row>
    <row r="623" spans="2:16" ht="57.95" customHeight="1" x14ac:dyDescent="0.25">
      <c r="B623" s="10" t="s">
        <v>328</v>
      </c>
      <c r="C623" s="10" t="s">
        <v>1242</v>
      </c>
      <c r="D623" s="11" t="s">
        <v>330</v>
      </c>
      <c r="E623" s="22" t="s">
        <v>1243</v>
      </c>
      <c r="F623" s="13" t="s">
        <v>332</v>
      </c>
      <c r="G623" s="4"/>
      <c r="H623" s="4"/>
      <c r="I623" s="5"/>
      <c r="J623" s="14" t="str">
        <f t="shared" si="18"/>
        <v/>
      </c>
      <c r="K623" s="15"/>
      <c r="L623" s="10" t="s">
        <v>25</v>
      </c>
      <c r="M623" s="10"/>
      <c r="N623" s="14" t="str">
        <f t="shared" si="19"/>
        <v/>
      </c>
      <c r="O623" s="10" t="s">
        <v>36</v>
      </c>
      <c r="P623" s="16"/>
    </row>
    <row r="624" spans="2:16" ht="72.599999999999994" customHeight="1" x14ac:dyDescent="0.25">
      <c r="B624" s="10" t="s">
        <v>328</v>
      </c>
      <c r="C624" s="10" t="s">
        <v>1244</v>
      </c>
      <c r="D624" s="11" t="s">
        <v>330</v>
      </c>
      <c r="E624" s="22" t="s">
        <v>1245</v>
      </c>
      <c r="F624" s="13" t="s">
        <v>332</v>
      </c>
      <c r="G624" s="4"/>
      <c r="H624" s="4"/>
      <c r="I624" s="5"/>
      <c r="J624" s="14" t="str">
        <f t="shared" si="18"/>
        <v/>
      </c>
      <c r="K624" s="15"/>
      <c r="L624" s="10" t="s">
        <v>25</v>
      </c>
      <c r="M624" s="10"/>
      <c r="N624" s="14" t="str">
        <f t="shared" si="19"/>
        <v/>
      </c>
      <c r="O624" s="10" t="s">
        <v>36</v>
      </c>
      <c r="P624" s="16"/>
    </row>
    <row r="625" spans="2:16" ht="72.599999999999994" customHeight="1" x14ac:dyDescent="0.25">
      <c r="B625" s="10" t="s">
        <v>328</v>
      </c>
      <c r="C625" s="10" t="s">
        <v>1246</v>
      </c>
      <c r="D625" s="11" t="s">
        <v>330</v>
      </c>
      <c r="E625" s="22" t="s">
        <v>1247</v>
      </c>
      <c r="F625" s="13" t="s">
        <v>332</v>
      </c>
      <c r="G625" s="4"/>
      <c r="H625" s="4"/>
      <c r="I625" s="5"/>
      <c r="J625" s="14" t="str">
        <f t="shared" si="18"/>
        <v/>
      </c>
      <c r="K625" s="15"/>
      <c r="L625" s="10" t="s">
        <v>25</v>
      </c>
      <c r="M625" s="10"/>
      <c r="N625" s="14" t="str">
        <f t="shared" si="19"/>
        <v/>
      </c>
      <c r="O625" s="10" t="s">
        <v>36</v>
      </c>
      <c r="P625" s="16"/>
    </row>
    <row r="626" spans="2:16" ht="72.599999999999994" customHeight="1" x14ac:dyDescent="0.25">
      <c r="B626" s="10" t="s">
        <v>328</v>
      </c>
      <c r="C626" s="10" t="s">
        <v>1248</v>
      </c>
      <c r="D626" s="11" t="s">
        <v>330</v>
      </c>
      <c r="E626" s="22" t="s">
        <v>1249</v>
      </c>
      <c r="F626" s="13" t="s">
        <v>332</v>
      </c>
      <c r="G626" s="4"/>
      <c r="H626" s="4"/>
      <c r="I626" s="5"/>
      <c r="J626" s="14" t="str">
        <f t="shared" si="18"/>
        <v/>
      </c>
      <c r="K626" s="15"/>
      <c r="L626" s="10" t="s">
        <v>25</v>
      </c>
      <c r="M626" s="10"/>
      <c r="N626" s="14" t="str">
        <f t="shared" si="19"/>
        <v/>
      </c>
      <c r="O626" s="10" t="s">
        <v>36</v>
      </c>
      <c r="P626" s="16"/>
    </row>
    <row r="627" spans="2:16" ht="72.599999999999994" customHeight="1" x14ac:dyDescent="0.25">
      <c r="B627" s="10" t="s">
        <v>328</v>
      </c>
      <c r="C627" s="10" t="s">
        <v>1250</v>
      </c>
      <c r="D627" s="11" t="s">
        <v>330</v>
      </c>
      <c r="E627" s="22" t="s">
        <v>1251</v>
      </c>
      <c r="F627" s="13" t="s">
        <v>332</v>
      </c>
      <c r="G627" s="4"/>
      <c r="H627" s="4"/>
      <c r="I627" s="5"/>
      <c r="J627" s="14" t="str">
        <f t="shared" si="18"/>
        <v/>
      </c>
      <c r="K627" s="15"/>
      <c r="L627" s="10" t="s">
        <v>25</v>
      </c>
      <c r="M627" s="10"/>
      <c r="N627" s="14" t="str">
        <f t="shared" si="19"/>
        <v/>
      </c>
      <c r="O627" s="10" t="s">
        <v>36</v>
      </c>
      <c r="P627" s="16"/>
    </row>
    <row r="628" spans="2:16" ht="57.95" customHeight="1" x14ac:dyDescent="0.25">
      <c r="B628" s="10" t="s">
        <v>328</v>
      </c>
      <c r="C628" s="10" t="s">
        <v>1252</v>
      </c>
      <c r="D628" s="11" t="s">
        <v>330</v>
      </c>
      <c r="E628" s="22" t="s">
        <v>1253</v>
      </c>
      <c r="F628" s="13" t="s">
        <v>332</v>
      </c>
      <c r="G628" s="4"/>
      <c r="H628" s="4"/>
      <c r="I628" s="5"/>
      <c r="J628" s="14" t="str">
        <f t="shared" si="18"/>
        <v/>
      </c>
      <c r="K628" s="15"/>
      <c r="L628" s="10" t="s">
        <v>25</v>
      </c>
      <c r="M628" s="10"/>
      <c r="N628" s="14" t="str">
        <f t="shared" si="19"/>
        <v/>
      </c>
      <c r="O628" s="10" t="s">
        <v>36</v>
      </c>
      <c r="P628" s="16"/>
    </row>
    <row r="629" spans="2:16" ht="57.95" customHeight="1" x14ac:dyDescent="0.25">
      <c r="B629" s="10" t="s">
        <v>328</v>
      </c>
      <c r="C629" s="10" t="s">
        <v>1254</v>
      </c>
      <c r="D629" s="11" t="s">
        <v>330</v>
      </c>
      <c r="E629" s="22" t="s">
        <v>1255</v>
      </c>
      <c r="F629" s="13" t="s">
        <v>332</v>
      </c>
      <c r="G629" s="4"/>
      <c r="H629" s="4"/>
      <c r="I629" s="5"/>
      <c r="J629" s="14" t="str">
        <f t="shared" si="18"/>
        <v/>
      </c>
      <c r="K629" s="15"/>
      <c r="L629" s="10" t="s">
        <v>25</v>
      </c>
      <c r="M629" s="10"/>
      <c r="N629" s="14" t="str">
        <f t="shared" si="19"/>
        <v/>
      </c>
      <c r="O629" s="10" t="s">
        <v>36</v>
      </c>
      <c r="P629" s="16"/>
    </row>
    <row r="630" spans="2:16" ht="57.95" customHeight="1" x14ac:dyDescent="0.25">
      <c r="B630" s="10" t="s">
        <v>328</v>
      </c>
      <c r="C630" s="10" t="s">
        <v>1256</v>
      </c>
      <c r="D630" s="11" t="s">
        <v>330</v>
      </c>
      <c r="E630" s="22" t="s">
        <v>1257</v>
      </c>
      <c r="F630" s="13" t="s">
        <v>332</v>
      </c>
      <c r="G630" s="4"/>
      <c r="H630" s="4"/>
      <c r="I630" s="5"/>
      <c r="J630" s="14" t="str">
        <f t="shared" si="18"/>
        <v/>
      </c>
      <c r="K630" s="15"/>
      <c r="L630" s="10" t="s">
        <v>25</v>
      </c>
      <c r="M630" s="10"/>
      <c r="N630" s="14" t="str">
        <f t="shared" si="19"/>
        <v/>
      </c>
      <c r="O630" s="10" t="s">
        <v>36</v>
      </c>
      <c r="P630" s="16"/>
    </row>
    <row r="631" spans="2:16" ht="43.5" customHeight="1" x14ac:dyDescent="0.25">
      <c r="B631" s="10" t="s">
        <v>328</v>
      </c>
      <c r="C631" s="10" t="s">
        <v>1258</v>
      </c>
      <c r="D631" s="11" t="s">
        <v>330</v>
      </c>
      <c r="E631" s="22" t="s">
        <v>1259</v>
      </c>
      <c r="F631" s="13" t="s">
        <v>332</v>
      </c>
      <c r="G631" s="4"/>
      <c r="H631" s="4"/>
      <c r="I631" s="5"/>
      <c r="J631" s="14" t="str">
        <f t="shared" si="18"/>
        <v/>
      </c>
      <c r="K631" s="15"/>
      <c r="L631" s="10" t="s">
        <v>25</v>
      </c>
      <c r="M631" s="10"/>
      <c r="N631" s="14" t="str">
        <f t="shared" si="19"/>
        <v/>
      </c>
      <c r="O631" s="10" t="s">
        <v>36</v>
      </c>
      <c r="P631" s="16"/>
    </row>
    <row r="632" spans="2:16" ht="57.95" customHeight="1" x14ac:dyDescent="0.25">
      <c r="B632" s="10" t="s">
        <v>328</v>
      </c>
      <c r="C632" s="10" t="s">
        <v>1260</v>
      </c>
      <c r="D632" s="11" t="s">
        <v>330</v>
      </c>
      <c r="E632" s="22" t="s">
        <v>1261</v>
      </c>
      <c r="F632" s="13" t="s">
        <v>332</v>
      </c>
      <c r="G632" s="4"/>
      <c r="H632" s="4"/>
      <c r="I632" s="5"/>
      <c r="J632" s="14" t="str">
        <f t="shared" si="18"/>
        <v/>
      </c>
      <c r="K632" s="15"/>
      <c r="L632" s="10" t="s">
        <v>25</v>
      </c>
      <c r="M632" s="10"/>
      <c r="N632" s="14" t="str">
        <f t="shared" si="19"/>
        <v/>
      </c>
      <c r="O632" s="10" t="s">
        <v>36</v>
      </c>
      <c r="P632" s="16"/>
    </row>
    <row r="633" spans="2:16" ht="57.95" customHeight="1" x14ac:dyDescent="0.25">
      <c r="B633" s="10" t="s">
        <v>328</v>
      </c>
      <c r="C633" s="10" t="s">
        <v>1262</v>
      </c>
      <c r="D633" s="11" t="s">
        <v>330</v>
      </c>
      <c r="E633" s="22" t="s">
        <v>1263</v>
      </c>
      <c r="F633" s="13" t="s">
        <v>332</v>
      </c>
      <c r="G633" s="4"/>
      <c r="H633" s="4"/>
      <c r="I633" s="5"/>
      <c r="J633" s="14" t="str">
        <f t="shared" si="18"/>
        <v/>
      </c>
      <c r="K633" s="15"/>
      <c r="L633" s="10" t="s">
        <v>25</v>
      </c>
      <c r="M633" s="10"/>
      <c r="N633" s="14" t="str">
        <f t="shared" si="19"/>
        <v/>
      </c>
      <c r="O633" s="10" t="s">
        <v>36</v>
      </c>
      <c r="P633" s="16"/>
    </row>
    <row r="634" spans="2:16" ht="57.95" customHeight="1" x14ac:dyDescent="0.25">
      <c r="B634" s="10" t="s">
        <v>328</v>
      </c>
      <c r="C634" s="10" t="s">
        <v>1264</v>
      </c>
      <c r="D634" s="11" t="s">
        <v>330</v>
      </c>
      <c r="E634" s="22" t="s">
        <v>1265</v>
      </c>
      <c r="F634" s="13" t="s">
        <v>332</v>
      </c>
      <c r="G634" s="4"/>
      <c r="H634" s="4"/>
      <c r="I634" s="5"/>
      <c r="J634" s="14" t="str">
        <f t="shared" si="18"/>
        <v/>
      </c>
      <c r="K634" s="15"/>
      <c r="L634" s="10" t="s">
        <v>25</v>
      </c>
      <c r="M634" s="10"/>
      <c r="N634" s="14" t="str">
        <f t="shared" si="19"/>
        <v/>
      </c>
      <c r="O634" s="10" t="s">
        <v>36</v>
      </c>
      <c r="P634" s="16"/>
    </row>
    <row r="635" spans="2:16" ht="57.95" customHeight="1" x14ac:dyDescent="0.25">
      <c r="B635" s="10" t="s">
        <v>328</v>
      </c>
      <c r="C635" s="10" t="s">
        <v>1266</v>
      </c>
      <c r="D635" s="11" t="s">
        <v>330</v>
      </c>
      <c r="E635" s="22" t="s">
        <v>1267</v>
      </c>
      <c r="F635" s="13" t="s">
        <v>332</v>
      </c>
      <c r="G635" s="4"/>
      <c r="H635" s="4"/>
      <c r="I635" s="5"/>
      <c r="J635" s="14" t="str">
        <f t="shared" si="18"/>
        <v/>
      </c>
      <c r="K635" s="15"/>
      <c r="L635" s="10" t="s">
        <v>25</v>
      </c>
      <c r="M635" s="10"/>
      <c r="N635" s="14" t="str">
        <f t="shared" si="19"/>
        <v/>
      </c>
      <c r="O635" s="10" t="s">
        <v>36</v>
      </c>
      <c r="P635" s="16"/>
    </row>
    <row r="636" spans="2:16" ht="57.95" customHeight="1" x14ac:dyDescent="0.25">
      <c r="B636" s="10" t="s">
        <v>328</v>
      </c>
      <c r="C636" s="10" t="s">
        <v>1268</v>
      </c>
      <c r="D636" s="11" t="s">
        <v>330</v>
      </c>
      <c r="E636" s="22" t="s">
        <v>1269</v>
      </c>
      <c r="F636" s="13" t="s">
        <v>332</v>
      </c>
      <c r="G636" s="4"/>
      <c r="H636" s="4"/>
      <c r="I636" s="5"/>
      <c r="J636" s="14" t="str">
        <f t="shared" si="18"/>
        <v/>
      </c>
      <c r="K636" s="15"/>
      <c r="L636" s="10" t="s">
        <v>25</v>
      </c>
      <c r="M636" s="10"/>
      <c r="N636" s="14" t="str">
        <f t="shared" si="19"/>
        <v/>
      </c>
      <c r="O636" s="10" t="s">
        <v>36</v>
      </c>
      <c r="P636" s="16"/>
    </row>
    <row r="637" spans="2:16" ht="57.95" customHeight="1" x14ac:dyDescent="0.25">
      <c r="B637" s="10" t="s">
        <v>328</v>
      </c>
      <c r="C637" s="10" t="s">
        <v>1270</v>
      </c>
      <c r="D637" s="11" t="s">
        <v>330</v>
      </c>
      <c r="E637" s="22" t="s">
        <v>1271</v>
      </c>
      <c r="F637" s="13" t="s">
        <v>332</v>
      </c>
      <c r="G637" s="4"/>
      <c r="H637" s="4"/>
      <c r="I637" s="5"/>
      <c r="J637" s="14" t="str">
        <f t="shared" si="18"/>
        <v/>
      </c>
      <c r="K637" s="15"/>
      <c r="L637" s="10" t="s">
        <v>25</v>
      </c>
      <c r="M637" s="10"/>
      <c r="N637" s="14" t="str">
        <f t="shared" si="19"/>
        <v/>
      </c>
      <c r="O637" s="10" t="s">
        <v>36</v>
      </c>
      <c r="P637" s="16"/>
    </row>
    <row r="638" spans="2:16" ht="57.95" customHeight="1" x14ac:dyDescent="0.25">
      <c r="B638" s="10" t="s">
        <v>328</v>
      </c>
      <c r="C638" s="10" t="s">
        <v>1272</v>
      </c>
      <c r="D638" s="11" t="s">
        <v>330</v>
      </c>
      <c r="E638" s="22" t="s">
        <v>1273</v>
      </c>
      <c r="F638" s="13" t="s">
        <v>332</v>
      </c>
      <c r="G638" s="4"/>
      <c r="H638" s="4"/>
      <c r="I638" s="5"/>
      <c r="J638" s="14" t="str">
        <f t="shared" si="18"/>
        <v/>
      </c>
      <c r="K638" s="15"/>
      <c r="L638" s="10" t="s">
        <v>25</v>
      </c>
      <c r="M638" s="10"/>
      <c r="N638" s="14" t="str">
        <f t="shared" si="19"/>
        <v/>
      </c>
      <c r="O638" s="10" t="s">
        <v>36</v>
      </c>
      <c r="P638" s="16"/>
    </row>
    <row r="639" spans="2:16" ht="57.95" customHeight="1" x14ac:dyDescent="0.25">
      <c r="B639" s="10" t="s">
        <v>328</v>
      </c>
      <c r="C639" s="10" t="s">
        <v>1274</v>
      </c>
      <c r="D639" s="11" t="s">
        <v>330</v>
      </c>
      <c r="E639" s="22" t="s">
        <v>1275</v>
      </c>
      <c r="F639" s="13" t="s">
        <v>332</v>
      </c>
      <c r="G639" s="4"/>
      <c r="H639" s="4"/>
      <c r="I639" s="5"/>
      <c r="J639" s="14" t="str">
        <f t="shared" si="18"/>
        <v/>
      </c>
      <c r="K639" s="15"/>
      <c r="L639" s="10" t="s">
        <v>25</v>
      </c>
      <c r="M639" s="10"/>
      <c r="N639" s="14" t="str">
        <f t="shared" si="19"/>
        <v/>
      </c>
      <c r="O639" s="10" t="s">
        <v>36</v>
      </c>
      <c r="P639" s="16"/>
    </row>
    <row r="640" spans="2:16" ht="57.95" customHeight="1" x14ac:dyDescent="0.25">
      <c r="B640" s="10" t="s">
        <v>328</v>
      </c>
      <c r="C640" s="10" t="s">
        <v>1276</v>
      </c>
      <c r="D640" s="11" t="s">
        <v>330</v>
      </c>
      <c r="E640" s="22" t="s">
        <v>1277</v>
      </c>
      <c r="F640" s="13" t="s">
        <v>332</v>
      </c>
      <c r="G640" s="4"/>
      <c r="H640" s="4"/>
      <c r="I640" s="5"/>
      <c r="J640" s="14" t="str">
        <f t="shared" si="18"/>
        <v/>
      </c>
      <c r="K640" s="15"/>
      <c r="L640" s="10" t="s">
        <v>25</v>
      </c>
      <c r="M640" s="10"/>
      <c r="N640" s="14" t="str">
        <f t="shared" si="19"/>
        <v/>
      </c>
      <c r="O640" s="10" t="s">
        <v>36</v>
      </c>
      <c r="P640" s="16"/>
    </row>
    <row r="641" spans="2:16" ht="57.95" customHeight="1" x14ac:dyDescent="0.25">
      <c r="B641" s="10" t="s">
        <v>328</v>
      </c>
      <c r="C641" s="10" t="s">
        <v>1278</v>
      </c>
      <c r="D641" s="11" t="s">
        <v>330</v>
      </c>
      <c r="E641" s="22" t="s">
        <v>1279</v>
      </c>
      <c r="F641" s="13" t="s">
        <v>332</v>
      </c>
      <c r="G641" s="4"/>
      <c r="H641" s="4"/>
      <c r="I641" s="5"/>
      <c r="J641" s="14" t="str">
        <f t="shared" si="18"/>
        <v/>
      </c>
      <c r="K641" s="15"/>
      <c r="L641" s="10" t="s">
        <v>25</v>
      </c>
      <c r="M641" s="10"/>
      <c r="N641" s="14" t="str">
        <f t="shared" si="19"/>
        <v/>
      </c>
      <c r="O641" s="10" t="s">
        <v>36</v>
      </c>
      <c r="P641" s="16"/>
    </row>
    <row r="642" spans="2:16" ht="57.95" customHeight="1" x14ac:dyDescent="0.25">
      <c r="B642" s="10" t="s">
        <v>328</v>
      </c>
      <c r="C642" s="10" t="s">
        <v>1280</v>
      </c>
      <c r="D642" s="11" t="s">
        <v>330</v>
      </c>
      <c r="E642" s="22" t="s">
        <v>1281</v>
      </c>
      <c r="F642" s="13" t="s">
        <v>332</v>
      </c>
      <c r="G642" s="4"/>
      <c r="H642" s="4"/>
      <c r="I642" s="5"/>
      <c r="J642" s="14" t="str">
        <f t="shared" si="18"/>
        <v/>
      </c>
      <c r="K642" s="15"/>
      <c r="L642" s="10" t="s">
        <v>25</v>
      </c>
      <c r="M642" s="10"/>
      <c r="N642" s="14" t="str">
        <f t="shared" si="19"/>
        <v/>
      </c>
      <c r="O642" s="10" t="s">
        <v>36</v>
      </c>
      <c r="P642" s="16"/>
    </row>
    <row r="643" spans="2:16" ht="57.95" customHeight="1" x14ac:dyDescent="0.25">
      <c r="B643" s="10" t="s">
        <v>328</v>
      </c>
      <c r="C643" s="10" t="s">
        <v>1282</v>
      </c>
      <c r="D643" s="11" t="s">
        <v>330</v>
      </c>
      <c r="E643" s="22" t="s">
        <v>1283</v>
      </c>
      <c r="F643" s="13" t="s">
        <v>332</v>
      </c>
      <c r="G643" s="4"/>
      <c r="H643" s="4"/>
      <c r="I643" s="5"/>
      <c r="J643" s="14" t="str">
        <f t="shared" si="18"/>
        <v/>
      </c>
      <c r="K643" s="15"/>
      <c r="L643" s="10" t="s">
        <v>25</v>
      </c>
      <c r="M643" s="10"/>
      <c r="N643" s="14" t="str">
        <f t="shared" si="19"/>
        <v/>
      </c>
      <c r="O643" s="10" t="s">
        <v>36</v>
      </c>
      <c r="P643" s="16"/>
    </row>
    <row r="644" spans="2:16" ht="57.95" customHeight="1" x14ac:dyDescent="0.25">
      <c r="B644" s="10" t="s">
        <v>328</v>
      </c>
      <c r="C644" s="10" t="s">
        <v>1284</v>
      </c>
      <c r="D644" s="11" t="s">
        <v>330</v>
      </c>
      <c r="E644" s="22" t="s">
        <v>1285</v>
      </c>
      <c r="F644" s="13" t="s">
        <v>332</v>
      </c>
      <c r="G644" s="4"/>
      <c r="H644" s="4"/>
      <c r="I644" s="5"/>
      <c r="J644" s="14" t="str">
        <f t="shared" si="18"/>
        <v/>
      </c>
      <c r="K644" s="15"/>
      <c r="L644" s="10" t="s">
        <v>25</v>
      </c>
      <c r="M644" s="10"/>
      <c r="N644" s="14" t="str">
        <f t="shared" si="19"/>
        <v/>
      </c>
      <c r="O644" s="10" t="s">
        <v>36</v>
      </c>
      <c r="P644" s="16"/>
    </row>
    <row r="645" spans="2:16" ht="57.95" customHeight="1" x14ac:dyDescent="0.25">
      <c r="B645" s="10" t="s">
        <v>328</v>
      </c>
      <c r="C645" s="10" t="s">
        <v>1286</v>
      </c>
      <c r="D645" s="11" t="s">
        <v>330</v>
      </c>
      <c r="E645" s="22" t="s">
        <v>1287</v>
      </c>
      <c r="F645" s="13" t="s">
        <v>332</v>
      </c>
      <c r="G645" s="4"/>
      <c r="H645" s="4"/>
      <c r="I645" s="5"/>
      <c r="J645" s="14" t="str">
        <f t="shared" si="18"/>
        <v/>
      </c>
      <c r="K645" s="15"/>
      <c r="L645" s="10" t="s">
        <v>25</v>
      </c>
      <c r="M645" s="10"/>
      <c r="N645" s="14" t="str">
        <f t="shared" si="19"/>
        <v/>
      </c>
      <c r="O645" s="10" t="s">
        <v>36</v>
      </c>
      <c r="P645" s="16"/>
    </row>
    <row r="646" spans="2:16" ht="57.95" customHeight="1" x14ac:dyDescent="0.25">
      <c r="B646" s="10" t="s">
        <v>328</v>
      </c>
      <c r="C646" s="10" t="s">
        <v>1288</v>
      </c>
      <c r="D646" s="11" t="s">
        <v>330</v>
      </c>
      <c r="E646" s="22" t="s">
        <v>1289</v>
      </c>
      <c r="F646" s="13" t="s">
        <v>332</v>
      </c>
      <c r="G646" s="4"/>
      <c r="H646" s="4"/>
      <c r="I646" s="5"/>
      <c r="J646" s="14" t="str">
        <f t="shared" si="18"/>
        <v/>
      </c>
      <c r="K646" s="15"/>
      <c r="L646" s="10" t="s">
        <v>25</v>
      </c>
      <c r="M646" s="10"/>
      <c r="N646" s="14" t="str">
        <f t="shared" si="19"/>
        <v/>
      </c>
      <c r="O646" s="10" t="s">
        <v>36</v>
      </c>
      <c r="P646" s="16"/>
    </row>
    <row r="647" spans="2:16" ht="57.95" customHeight="1" x14ac:dyDescent="0.25">
      <c r="B647" s="10" t="s">
        <v>328</v>
      </c>
      <c r="C647" s="10" t="s">
        <v>1290</v>
      </c>
      <c r="D647" s="11" t="s">
        <v>330</v>
      </c>
      <c r="E647" s="22" t="s">
        <v>1291</v>
      </c>
      <c r="F647" s="13" t="s">
        <v>332</v>
      </c>
      <c r="G647" s="4"/>
      <c r="H647" s="4"/>
      <c r="I647" s="5"/>
      <c r="J647" s="14" t="str">
        <f t="shared" ref="J647:J710" si="20">IF(G647&lt;&gt;"Sim","",IF(H647="Atende",5,IF(H647="Atende parcialmente",2,IF(H647="Não atende",0,""))))</f>
        <v/>
      </c>
      <c r="K647" s="15"/>
      <c r="L647" s="10" t="s">
        <v>25</v>
      </c>
      <c r="M647" s="10"/>
      <c r="N647" s="14" t="str">
        <f t="shared" ref="N647:N710" si="21">IF(L647&lt;&gt;"Sim","",IF(M647="Atende",5,IF(M647="Atende parcialmente",2,IF(M647="Não atende",0,""))))</f>
        <v/>
      </c>
      <c r="O647" s="10" t="s">
        <v>36</v>
      </c>
      <c r="P647" s="16"/>
    </row>
    <row r="648" spans="2:16" ht="57.95" customHeight="1" x14ac:dyDescent="0.25">
      <c r="B648" s="10" t="s">
        <v>328</v>
      </c>
      <c r="C648" s="10" t="s">
        <v>1292</v>
      </c>
      <c r="D648" s="11" t="s">
        <v>330</v>
      </c>
      <c r="E648" s="22" t="s">
        <v>1293</v>
      </c>
      <c r="F648" s="13" t="s">
        <v>332</v>
      </c>
      <c r="G648" s="4"/>
      <c r="H648" s="4"/>
      <c r="I648" s="5"/>
      <c r="J648" s="14" t="str">
        <f t="shared" si="20"/>
        <v/>
      </c>
      <c r="K648" s="15"/>
      <c r="L648" s="10" t="s">
        <v>25</v>
      </c>
      <c r="M648" s="10"/>
      <c r="N648" s="14" t="str">
        <f t="shared" si="21"/>
        <v/>
      </c>
      <c r="O648" s="10" t="s">
        <v>36</v>
      </c>
      <c r="P648" s="16"/>
    </row>
    <row r="649" spans="2:16" ht="43.5" customHeight="1" x14ac:dyDescent="0.25">
      <c r="B649" s="10" t="s">
        <v>328</v>
      </c>
      <c r="C649" s="10" t="s">
        <v>1294</v>
      </c>
      <c r="D649" s="11" t="s">
        <v>330</v>
      </c>
      <c r="E649" s="22" t="s">
        <v>1295</v>
      </c>
      <c r="F649" s="13" t="s">
        <v>332</v>
      </c>
      <c r="G649" s="4"/>
      <c r="H649" s="4"/>
      <c r="I649" s="5"/>
      <c r="J649" s="14" t="str">
        <f t="shared" si="20"/>
        <v/>
      </c>
      <c r="K649" s="15"/>
      <c r="L649" s="10" t="s">
        <v>25</v>
      </c>
      <c r="M649" s="10"/>
      <c r="N649" s="14" t="str">
        <f t="shared" si="21"/>
        <v/>
      </c>
      <c r="O649" s="10" t="s">
        <v>36</v>
      </c>
      <c r="P649" s="16"/>
    </row>
    <row r="650" spans="2:16" ht="57.95" customHeight="1" x14ac:dyDescent="0.25">
      <c r="B650" s="10" t="s">
        <v>328</v>
      </c>
      <c r="C650" s="10" t="s">
        <v>1296</v>
      </c>
      <c r="D650" s="11" t="s">
        <v>330</v>
      </c>
      <c r="E650" s="22" t="s">
        <v>1297</v>
      </c>
      <c r="F650" s="13" t="s">
        <v>332</v>
      </c>
      <c r="G650" s="4"/>
      <c r="H650" s="4"/>
      <c r="I650" s="5"/>
      <c r="J650" s="14" t="str">
        <f t="shared" si="20"/>
        <v/>
      </c>
      <c r="K650" s="15"/>
      <c r="L650" s="10" t="s">
        <v>25</v>
      </c>
      <c r="M650" s="10"/>
      <c r="N650" s="14" t="str">
        <f t="shared" si="21"/>
        <v/>
      </c>
      <c r="O650" s="10" t="s">
        <v>36</v>
      </c>
      <c r="P650" s="16"/>
    </row>
    <row r="651" spans="2:16" ht="43.5" customHeight="1" x14ac:dyDescent="0.25">
      <c r="B651" s="10" t="s">
        <v>328</v>
      </c>
      <c r="C651" s="10" t="s">
        <v>1298</v>
      </c>
      <c r="D651" s="11" t="s">
        <v>330</v>
      </c>
      <c r="E651" s="22" t="s">
        <v>1299</v>
      </c>
      <c r="F651" s="13" t="s">
        <v>332</v>
      </c>
      <c r="G651" s="4"/>
      <c r="H651" s="4"/>
      <c r="I651" s="5"/>
      <c r="J651" s="14" t="str">
        <f t="shared" si="20"/>
        <v/>
      </c>
      <c r="K651" s="15"/>
      <c r="L651" s="10" t="s">
        <v>25</v>
      </c>
      <c r="M651" s="10"/>
      <c r="N651" s="14" t="str">
        <f t="shared" si="21"/>
        <v/>
      </c>
      <c r="O651" s="10" t="s">
        <v>36</v>
      </c>
      <c r="P651" s="16"/>
    </row>
    <row r="652" spans="2:16" ht="43.5" customHeight="1" x14ac:dyDescent="0.25">
      <c r="B652" s="10" t="s">
        <v>328</v>
      </c>
      <c r="C652" s="10" t="s">
        <v>1300</v>
      </c>
      <c r="D652" s="11" t="s">
        <v>330</v>
      </c>
      <c r="E652" s="22" t="s">
        <v>1301</v>
      </c>
      <c r="F652" s="13" t="s">
        <v>332</v>
      </c>
      <c r="G652" s="4"/>
      <c r="H652" s="4"/>
      <c r="I652" s="5"/>
      <c r="J652" s="14" t="str">
        <f t="shared" si="20"/>
        <v/>
      </c>
      <c r="K652" s="15"/>
      <c r="L652" s="10" t="s">
        <v>25</v>
      </c>
      <c r="M652" s="10"/>
      <c r="N652" s="14" t="str">
        <f t="shared" si="21"/>
        <v/>
      </c>
      <c r="O652" s="10" t="s">
        <v>36</v>
      </c>
      <c r="P652" s="16"/>
    </row>
    <row r="653" spans="2:16" ht="57.95" customHeight="1" x14ac:dyDescent="0.25">
      <c r="B653" s="10" t="s">
        <v>328</v>
      </c>
      <c r="C653" s="10" t="s">
        <v>1302</v>
      </c>
      <c r="D653" s="11" t="s">
        <v>330</v>
      </c>
      <c r="E653" s="22" t="s">
        <v>1303</v>
      </c>
      <c r="F653" s="13" t="s">
        <v>332</v>
      </c>
      <c r="G653" s="4"/>
      <c r="H653" s="4"/>
      <c r="I653" s="5"/>
      <c r="J653" s="14" t="str">
        <f t="shared" si="20"/>
        <v/>
      </c>
      <c r="K653" s="15"/>
      <c r="L653" s="10" t="s">
        <v>25</v>
      </c>
      <c r="M653" s="10"/>
      <c r="N653" s="14" t="str">
        <f t="shared" si="21"/>
        <v/>
      </c>
      <c r="O653" s="10" t="s">
        <v>36</v>
      </c>
      <c r="P653" s="16"/>
    </row>
    <row r="654" spans="2:16" ht="43.5" customHeight="1" x14ac:dyDescent="0.25">
      <c r="B654" s="10" t="s">
        <v>328</v>
      </c>
      <c r="C654" s="10" t="s">
        <v>1304</v>
      </c>
      <c r="D654" s="11" t="s">
        <v>330</v>
      </c>
      <c r="E654" s="22" t="s">
        <v>1299</v>
      </c>
      <c r="F654" s="13" t="s">
        <v>332</v>
      </c>
      <c r="G654" s="4"/>
      <c r="H654" s="4"/>
      <c r="I654" s="5"/>
      <c r="J654" s="14" t="str">
        <f t="shared" si="20"/>
        <v/>
      </c>
      <c r="K654" s="15"/>
      <c r="L654" s="10" t="s">
        <v>25</v>
      </c>
      <c r="M654" s="10"/>
      <c r="N654" s="14" t="str">
        <f t="shared" si="21"/>
        <v/>
      </c>
      <c r="O654" s="10" t="s">
        <v>36</v>
      </c>
      <c r="P654" s="16"/>
    </row>
    <row r="655" spans="2:16" ht="43.5" customHeight="1" x14ac:dyDescent="0.25">
      <c r="B655" s="10" t="s">
        <v>328</v>
      </c>
      <c r="C655" s="10" t="s">
        <v>1305</v>
      </c>
      <c r="D655" s="11" t="s">
        <v>330</v>
      </c>
      <c r="E655" s="22" t="s">
        <v>1306</v>
      </c>
      <c r="F655" s="13" t="s">
        <v>332</v>
      </c>
      <c r="G655" s="4"/>
      <c r="H655" s="4"/>
      <c r="I655" s="5"/>
      <c r="J655" s="14" t="str">
        <f t="shared" si="20"/>
        <v/>
      </c>
      <c r="K655" s="15"/>
      <c r="L655" s="10" t="s">
        <v>25</v>
      </c>
      <c r="M655" s="10"/>
      <c r="N655" s="14" t="str">
        <f t="shared" si="21"/>
        <v/>
      </c>
      <c r="O655" s="10" t="s">
        <v>36</v>
      </c>
      <c r="P655" s="16"/>
    </row>
    <row r="656" spans="2:16" ht="57.95" customHeight="1" x14ac:dyDescent="0.25">
      <c r="B656" s="10" t="s">
        <v>328</v>
      </c>
      <c r="C656" s="10" t="s">
        <v>1307</v>
      </c>
      <c r="D656" s="11" t="s">
        <v>330</v>
      </c>
      <c r="E656" s="22" t="s">
        <v>1308</v>
      </c>
      <c r="F656" s="13" t="s">
        <v>332</v>
      </c>
      <c r="G656" s="4"/>
      <c r="H656" s="4"/>
      <c r="I656" s="5"/>
      <c r="J656" s="14" t="str">
        <f t="shared" si="20"/>
        <v/>
      </c>
      <c r="K656" s="15"/>
      <c r="L656" s="10" t="s">
        <v>25</v>
      </c>
      <c r="M656" s="10"/>
      <c r="N656" s="14" t="str">
        <f t="shared" si="21"/>
        <v/>
      </c>
      <c r="O656" s="10" t="s">
        <v>36</v>
      </c>
      <c r="P656" s="16"/>
    </row>
    <row r="657" spans="2:16" ht="43.5" customHeight="1" x14ac:dyDescent="0.25">
      <c r="B657" s="10" t="s">
        <v>328</v>
      </c>
      <c r="C657" s="10" t="s">
        <v>1309</v>
      </c>
      <c r="D657" s="11" t="s">
        <v>330</v>
      </c>
      <c r="E657" s="22" t="s">
        <v>1299</v>
      </c>
      <c r="F657" s="13" t="s">
        <v>332</v>
      </c>
      <c r="G657" s="4"/>
      <c r="H657" s="4"/>
      <c r="I657" s="5"/>
      <c r="J657" s="14" t="str">
        <f t="shared" si="20"/>
        <v/>
      </c>
      <c r="K657" s="15"/>
      <c r="L657" s="10" t="s">
        <v>25</v>
      </c>
      <c r="M657" s="10"/>
      <c r="N657" s="14" t="str">
        <f t="shared" si="21"/>
        <v/>
      </c>
      <c r="O657" s="10" t="s">
        <v>36</v>
      </c>
      <c r="P657" s="16"/>
    </row>
    <row r="658" spans="2:16" ht="72.599999999999994" customHeight="1" x14ac:dyDescent="0.25">
      <c r="B658" s="10" t="s">
        <v>328</v>
      </c>
      <c r="C658" s="10" t="s">
        <v>1310</v>
      </c>
      <c r="D658" s="11" t="s">
        <v>330</v>
      </c>
      <c r="E658" s="22" t="s">
        <v>1311</v>
      </c>
      <c r="F658" s="13" t="s">
        <v>332</v>
      </c>
      <c r="G658" s="4"/>
      <c r="H658" s="4"/>
      <c r="I658" s="5"/>
      <c r="J658" s="14" t="str">
        <f t="shared" si="20"/>
        <v/>
      </c>
      <c r="K658" s="15"/>
      <c r="L658" s="10" t="s">
        <v>25</v>
      </c>
      <c r="M658" s="10"/>
      <c r="N658" s="14" t="str">
        <f t="shared" si="21"/>
        <v/>
      </c>
      <c r="O658" s="10" t="s">
        <v>36</v>
      </c>
      <c r="P658" s="16"/>
    </row>
    <row r="659" spans="2:16" ht="57.95" customHeight="1" x14ac:dyDescent="0.25">
      <c r="B659" s="10" t="s">
        <v>328</v>
      </c>
      <c r="C659" s="10" t="s">
        <v>1312</v>
      </c>
      <c r="D659" s="11" t="s">
        <v>330</v>
      </c>
      <c r="E659" s="22" t="s">
        <v>1313</v>
      </c>
      <c r="F659" s="13" t="s">
        <v>332</v>
      </c>
      <c r="G659" s="4"/>
      <c r="H659" s="4"/>
      <c r="I659" s="5"/>
      <c r="J659" s="14" t="str">
        <f t="shared" si="20"/>
        <v/>
      </c>
      <c r="K659" s="15"/>
      <c r="L659" s="10" t="s">
        <v>25</v>
      </c>
      <c r="M659" s="10"/>
      <c r="N659" s="14" t="str">
        <f t="shared" si="21"/>
        <v/>
      </c>
      <c r="O659" s="10" t="s">
        <v>36</v>
      </c>
      <c r="P659" s="16"/>
    </row>
    <row r="660" spans="2:16" ht="57.95" customHeight="1" x14ac:dyDescent="0.25">
      <c r="B660" s="10" t="s">
        <v>328</v>
      </c>
      <c r="C660" s="10" t="s">
        <v>1314</v>
      </c>
      <c r="D660" s="11" t="s">
        <v>330</v>
      </c>
      <c r="E660" s="22" t="s">
        <v>1315</v>
      </c>
      <c r="F660" s="13" t="s">
        <v>332</v>
      </c>
      <c r="G660" s="4"/>
      <c r="H660" s="4"/>
      <c r="I660" s="5"/>
      <c r="J660" s="14" t="str">
        <f t="shared" si="20"/>
        <v/>
      </c>
      <c r="K660" s="15"/>
      <c r="L660" s="10" t="s">
        <v>25</v>
      </c>
      <c r="M660" s="10"/>
      <c r="N660" s="14" t="str">
        <f t="shared" si="21"/>
        <v/>
      </c>
      <c r="O660" s="10" t="s">
        <v>36</v>
      </c>
      <c r="P660" s="16"/>
    </row>
    <row r="661" spans="2:16" ht="43.5" customHeight="1" x14ac:dyDescent="0.25">
      <c r="B661" s="10" t="s">
        <v>328</v>
      </c>
      <c r="C661" s="10" t="s">
        <v>1316</v>
      </c>
      <c r="D661" s="11" t="s">
        <v>330</v>
      </c>
      <c r="E661" s="22" t="s">
        <v>1317</v>
      </c>
      <c r="F661" s="13" t="s">
        <v>332</v>
      </c>
      <c r="G661" s="4"/>
      <c r="H661" s="4"/>
      <c r="I661" s="5"/>
      <c r="J661" s="14" t="str">
        <f t="shared" si="20"/>
        <v/>
      </c>
      <c r="K661" s="15"/>
      <c r="L661" s="10" t="s">
        <v>25</v>
      </c>
      <c r="M661" s="10"/>
      <c r="N661" s="14" t="str">
        <f t="shared" si="21"/>
        <v/>
      </c>
      <c r="O661" s="10" t="s">
        <v>36</v>
      </c>
      <c r="P661" s="16"/>
    </row>
    <row r="662" spans="2:16" ht="57.95" customHeight="1" x14ac:dyDescent="0.25">
      <c r="B662" s="10" t="s">
        <v>328</v>
      </c>
      <c r="C662" s="10" t="s">
        <v>1318</v>
      </c>
      <c r="D662" s="11" t="s">
        <v>330</v>
      </c>
      <c r="E662" s="22" t="s">
        <v>1319</v>
      </c>
      <c r="F662" s="13" t="s">
        <v>332</v>
      </c>
      <c r="G662" s="4"/>
      <c r="H662" s="4"/>
      <c r="I662" s="5"/>
      <c r="J662" s="14" t="str">
        <f t="shared" si="20"/>
        <v/>
      </c>
      <c r="K662" s="15"/>
      <c r="L662" s="10" t="s">
        <v>25</v>
      </c>
      <c r="M662" s="10"/>
      <c r="N662" s="14" t="str">
        <f t="shared" si="21"/>
        <v/>
      </c>
      <c r="O662" s="10" t="s">
        <v>36</v>
      </c>
      <c r="P662" s="16"/>
    </row>
    <row r="663" spans="2:16" ht="57.95" customHeight="1" x14ac:dyDescent="0.25">
      <c r="B663" s="10" t="s">
        <v>328</v>
      </c>
      <c r="C663" s="10" t="s">
        <v>1320</v>
      </c>
      <c r="D663" s="11" t="s">
        <v>330</v>
      </c>
      <c r="E663" s="22" t="s">
        <v>1321</v>
      </c>
      <c r="F663" s="13" t="s">
        <v>332</v>
      </c>
      <c r="G663" s="4"/>
      <c r="H663" s="4"/>
      <c r="I663" s="5"/>
      <c r="J663" s="14" t="str">
        <f t="shared" si="20"/>
        <v/>
      </c>
      <c r="K663" s="15"/>
      <c r="L663" s="10" t="s">
        <v>25</v>
      </c>
      <c r="M663" s="10"/>
      <c r="N663" s="14" t="str">
        <f t="shared" si="21"/>
        <v/>
      </c>
      <c r="O663" s="10" t="s">
        <v>36</v>
      </c>
      <c r="P663" s="16"/>
    </row>
    <row r="664" spans="2:16" ht="57.95" customHeight="1" x14ac:dyDescent="0.25">
      <c r="B664" s="10" t="s">
        <v>328</v>
      </c>
      <c r="C664" s="10" t="s">
        <v>1322</v>
      </c>
      <c r="D664" s="11" t="s">
        <v>330</v>
      </c>
      <c r="E664" s="22" t="s">
        <v>1323</v>
      </c>
      <c r="F664" s="13" t="s">
        <v>332</v>
      </c>
      <c r="G664" s="4"/>
      <c r="H664" s="4"/>
      <c r="I664" s="5"/>
      <c r="J664" s="14" t="str">
        <f t="shared" si="20"/>
        <v/>
      </c>
      <c r="K664" s="15"/>
      <c r="L664" s="10" t="s">
        <v>25</v>
      </c>
      <c r="M664" s="10"/>
      <c r="N664" s="14" t="str">
        <f t="shared" si="21"/>
        <v/>
      </c>
      <c r="O664" s="10" t="s">
        <v>36</v>
      </c>
      <c r="P664" s="16"/>
    </row>
    <row r="665" spans="2:16" ht="72.599999999999994" customHeight="1" x14ac:dyDescent="0.25">
      <c r="B665" s="10" t="s">
        <v>328</v>
      </c>
      <c r="C665" s="10" t="s">
        <v>1324</v>
      </c>
      <c r="D665" s="11" t="s">
        <v>330</v>
      </c>
      <c r="E665" s="22" t="s">
        <v>1325</v>
      </c>
      <c r="F665" s="13" t="s">
        <v>332</v>
      </c>
      <c r="G665" s="4"/>
      <c r="H665" s="4"/>
      <c r="I665" s="5"/>
      <c r="J665" s="14" t="str">
        <f t="shared" si="20"/>
        <v/>
      </c>
      <c r="K665" s="15"/>
      <c r="L665" s="10" t="s">
        <v>25</v>
      </c>
      <c r="M665" s="10"/>
      <c r="N665" s="14" t="str">
        <f t="shared" si="21"/>
        <v/>
      </c>
      <c r="O665" s="10" t="s">
        <v>36</v>
      </c>
      <c r="P665" s="16"/>
    </row>
    <row r="666" spans="2:16" ht="43.5" customHeight="1" x14ac:dyDescent="0.25">
      <c r="B666" s="10" t="s">
        <v>328</v>
      </c>
      <c r="C666" s="10" t="s">
        <v>1326</v>
      </c>
      <c r="D666" s="11" t="s">
        <v>330</v>
      </c>
      <c r="E666" s="22" t="s">
        <v>1327</v>
      </c>
      <c r="F666" s="13" t="s">
        <v>332</v>
      </c>
      <c r="G666" s="4"/>
      <c r="H666" s="4"/>
      <c r="I666" s="5"/>
      <c r="J666" s="14" t="str">
        <f t="shared" si="20"/>
        <v/>
      </c>
      <c r="K666" s="15"/>
      <c r="L666" s="10" t="s">
        <v>25</v>
      </c>
      <c r="M666" s="10"/>
      <c r="N666" s="14" t="str">
        <f t="shared" si="21"/>
        <v/>
      </c>
      <c r="O666" s="10" t="s">
        <v>36</v>
      </c>
      <c r="P666" s="16"/>
    </row>
    <row r="667" spans="2:16" ht="57.95" customHeight="1" x14ac:dyDescent="0.25">
      <c r="B667" s="10" t="s">
        <v>328</v>
      </c>
      <c r="C667" s="10" t="s">
        <v>1328</v>
      </c>
      <c r="D667" s="11" t="s">
        <v>330</v>
      </c>
      <c r="E667" s="22" t="s">
        <v>1329</v>
      </c>
      <c r="F667" s="13" t="s">
        <v>332</v>
      </c>
      <c r="G667" s="4"/>
      <c r="H667" s="4"/>
      <c r="I667" s="5"/>
      <c r="J667" s="14" t="str">
        <f t="shared" si="20"/>
        <v/>
      </c>
      <c r="K667" s="15"/>
      <c r="L667" s="10" t="s">
        <v>25</v>
      </c>
      <c r="M667" s="10"/>
      <c r="N667" s="14" t="str">
        <f t="shared" si="21"/>
        <v/>
      </c>
      <c r="O667" s="10" t="s">
        <v>36</v>
      </c>
      <c r="P667" s="16"/>
    </row>
    <row r="668" spans="2:16" ht="57.95" customHeight="1" x14ac:dyDescent="0.25">
      <c r="B668" s="10" t="s">
        <v>328</v>
      </c>
      <c r="C668" s="10" t="s">
        <v>1330</v>
      </c>
      <c r="D668" s="11" t="s">
        <v>330</v>
      </c>
      <c r="E668" s="22" t="s">
        <v>1331</v>
      </c>
      <c r="F668" s="13" t="s">
        <v>332</v>
      </c>
      <c r="G668" s="4"/>
      <c r="H668" s="4"/>
      <c r="I668" s="5"/>
      <c r="J668" s="14" t="str">
        <f t="shared" si="20"/>
        <v/>
      </c>
      <c r="K668" s="15"/>
      <c r="L668" s="10" t="s">
        <v>25</v>
      </c>
      <c r="M668" s="10"/>
      <c r="N668" s="14" t="str">
        <f t="shared" si="21"/>
        <v/>
      </c>
      <c r="O668" s="10" t="s">
        <v>36</v>
      </c>
      <c r="P668" s="16"/>
    </row>
    <row r="669" spans="2:16" ht="43.5" customHeight="1" x14ac:dyDescent="0.25">
      <c r="B669" s="10" t="s">
        <v>328</v>
      </c>
      <c r="C669" s="10" t="s">
        <v>1332</v>
      </c>
      <c r="D669" s="11" t="s">
        <v>330</v>
      </c>
      <c r="E669" s="22" t="s">
        <v>1333</v>
      </c>
      <c r="F669" s="13" t="s">
        <v>332</v>
      </c>
      <c r="G669" s="4"/>
      <c r="H669" s="4"/>
      <c r="I669" s="5"/>
      <c r="J669" s="14" t="str">
        <f t="shared" si="20"/>
        <v/>
      </c>
      <c r="K669" s="15"/>
      <c r="L669" s="10" t="s">
        <v>25</v>
      </c>
      <c r="M669" s="10"/>
      <c r="N669" s="14" t="str">
        <f t="shared" si="21"/>
        <v/>
      </c>
      <c r="O669" s="10" t="s">
        <v>36</v>
      </c>
      <c r="P669" s="16"/>
    </row>
    <row r="670" spans="2:16" ht="57.95" customHeight="1" x14ac:dyDescent="0.25">
      <c r="B670" s="10" t="s">
        <v>328</v>
      </c>
      <c r="C670" s="10" t="s">
        <v>1334</v>
      </c>
      <c r="D670" s="11" t="s">
        <v>330</v>
      </c>
      <c r="E670" s="22" t="s">
        <v>1335</v>
      </c>
      <c r="F670" s="13" t="s">
        <v>332</v>
      </c>
      <c r="G670" s="4"/>
      <c r="H670" s="4"/>
      <c r="I670" s="5"/>
      <c r="J670" s="14" t="str">
        <f t="shared" si="20"/>
        <v/>
      </c>
      <c r="K670" s="15"/>
      <c r="L670" s="10" t="s">
        <v>25</v>
      </c>
      <c r="M670" s="10"/>
      <c r="N670" s="14" t="str">
        <f t="shared" si="21"/>
        <v/>
      </c>
      <c r="O670" s="10" t="s">
        <v>36</v>
      </c>
      <c r="P670" s="16"/>
    </row>
    <row r="671" spans="2:16" ht="43.5" customHeight="1" x14ac:dyDescent="0.25">
      <c r="B671" s="10" t="s">
        <v>328</v>
      </c>
      <c r="C671" s="10" t="s">
        <v>1336</v>
      </c>
      <c r="D671" s="11" t="s">
        <v>330</v>
      </c>
      <c r="E671" s="22" t="s">
        <v>1337</v>
      </c>
      <c r="F671" s="13" t="s">
        <v>332</v>
      </c>
      <c r="G671" s="4"/>
      <c r="H671" s="4"/>
      <c r="I671" s="5"/>
      <c r="J671" s="14" t="str">
        <f t="shared" si="20"/>
        <v/>
      </c>
      <c r="K671" s="15"/>
      <c r="L671" s="10" t="s">
        <v>25</v>
      </c>
      <c r="M671" s="10"/>
      <c r="N671" s="14" t="str">
        <f t="shared" si="21"/>
        <v/>
      </c>
      <c r="O671" s="10" t="s">
        <v>36</v>
      </c>
      <c r="P671" s="16"/>
    </row>
    <row r="672" spans="2:16" ht="43.5" customHeight="1" x14ac:dyDescent="0.25">
      <c r="B672" s="10" t="s">
        <v>328</v>
      </c>
      <c r="C672" s="10" t="s">
        <v>1338</v>
      </c>
      <c r="D672" s="11" t="s">
        <v>330</v>
      </c>
      <c r="E672" s="22" t="s">
        <v>1339</v>
      </c>
      <c r="F672" s="13" t="s">
        <v>332</v>
      </c>
      <c r="G672" s="4"/>
      <c r="H672" s="4"/>
      <c r="I672" s="5"/>
      <c r="J672" s="14" t="str">
        <f t="shared" si="20"/>
        <v/>
      </c>
      <c r="K672" s="15"/>
      <c r="L672" s="10" t="s">
        <v>25</v>
      </c>
      <c r="M672" s="10"/>
      <c r="N672" s="14" t="str">
        <f t="shared" si="21"/>
        <v/>
      </c>
      <c r="O672" s="10" t="s">
        <v>36</v>
      </c>
      <c r="P672" s="16"/>
    </row>
    <row r="673" spans="2:16" ht="57.95" customHeight="1" x14ac:dyDescent="0.25">
      <c r="B673" s="10" t="s">
        <v>328</v>
      </c>
      <c r="C673" s="10" t="s">
        <v>1340</v>
      </c>
      <c r="D673" s="11" t="s">
        <v>330</v>
      </c>
      <c r="E673" s="22" t="s">
        <v>1341</v>
      </c>
      <c r="F673" s="13" t="s">
        <v>332</v>
      </c>
      <c r="G673" s="4"/>
      <c r="H673" s="4"/>
      <c r="I673" s="5"/>
      <c r="J673" s="14" t="str">
        <f t="shared" si="20"/>
        <v/>
      </c>
      <c r="K673" s="15"/>
      <c r="L673" s="10" t="s">
        <v>25</v>
      </c>
      <c r="M673" s="10"/>
      <c r="N673" s="14" t="str">
        <f t="shared" si="21"/>
        <v/>
      </c>
      <c r="O673" s="10" t="s">
        <v>36</v>
      </c>
      <c r="P673" s="16"/>
    </row>
    <row r="674" spans="2:16" ht="57.95" customHeight="1" x14ac:dyDescent="0.25">
      <c r="B674" s="10" t="s">
        <v>328</v>
      </c>
      <c r="C674" s="10" t="s">
        <v>1342</v>
      </c>
      <c r="D674" s="11" t="s">
        <v>330</v>
      </c>
      <c r="E674" s="22" t="s">
        <v>1343</v>
      </c>
      <c r="F674" s="13" t="s">
        <v>332</v>
      </c>
      <c r="G674" s="4"/>
      <c r="H674" s="4"/>
      <c r="I674" s="5"/>
      <c r="J674" s="14" t="str">
        <f t="shared" si="20"/>
        <v/>
      </c>
      <c r="K674" s="15"/>
      <c r="L674" s="10" t="s">
        <v>25</v>
      </c>
      <c r="M674" s="10"/>
      <c r="N674" s="14" t="str">
        <f t="shared" si="21"/>
        <v/>
      </c>
      <c r="O674" s="10" t="s">
        <v>36</v>
      </c>
      <c r="P674" s="16"/>
    </row>
    <row r="675" spans="2:16" ht="57.95" customHeight="1" x14ac:dyDescent="0.25">
      <c r="B675" s="10" t="s">
        <v>328</v>
      </c>
      <c r="C675" s="10" t="s">
        <v>1344</v>
      </c>
      <c r="D675" s="11" t="s">
        <v>330</v>
      </c>
      <c r="E675" s="22" t="s">
        <v>1345</v>
      </c>
      <c r="F675" s="13" t="s">
        <v>332</v>
      </c>
      <c r="G675" s="4"/>
      <c r="H675" s="4"/>
      <c r="I675" s="5"/>
      <c r="J675" s="14" t="str">
        <f t="shared" si="20"/>
        <v/>
      </c>
      <c r="K675" s="15"/>
      <c r="L675" s="10" t="s">
        <v>25</v>
      </c>
      <c r="M675" s="10"/>
      <c r="N675" s="14" t="str">
        <f t="shared" si="21"/>
        <v/>
      </c>
      <c r="O675" s="10" t="s">
        <v>36</v>
      </c>
      <c r="P675" s="16"/>
    </row>
    <row r="676" spans="2:16" ht="43.5" customHeight="1" x14ac:dyDescent="0.25">
      <c r="B676" s="10" t="s">
        <v>328</v>
      </c>
      <c r="C676" s="10" t="s">
        <v>1346</v>
      </c>
      <c r="D676" s="11" t="s">
        <v>330</v>
      </c>
      <c r="E676" s="22" t="s">
        <v>1347</v>
      </c>
      <c r="F676" s="13" t="s">
        <v>332</v>
      </c>
      <c r="G676" s="4"/>
      <c r="H676" s="4"/>
      <c r="I676" s="5"/>
      <c r="J676" s="14" t="str">
        <f t="shared" si="20"/>
        <v/>
      </c>
      <c r="K676" s="15"/>
      <c r="L676" s="10" t="s">
        <v>25</v>
      </c>
      <c r="M676" s="10"/>
      <c r="N676" s="14" t="str">
        <f t="shared" si="21"/>
        <v/>
      </c>
      <c r="O676" s="10" t="s">
        <v>36</v>
      </c>
      <c r="P676" s="16"/>
    </row>
    <row r="677" spans="2:16" ht="43.5" customHeight="1" x14ac:dyDescent="0.25">
      <c r="B677" s="10" t="s">
        <v>328</v>
      </c>
      <c r="C677" s="10" t="s">
        <v>1348</v>
      </c>
      <c r="D677" s="11" t="s">
        <v>330</v>
      </c>
      <c r="E677" s="22" t="s">
        <v>1349</v>
      </c>
      <c r="F677" s="13" t="s">
        <v>332</v>
      </c>
      <c r="G677" s="4"/>
      <c r="H677" s="4"/>
      <c r="I677" s="5"/>
      <c r="J677" s="14" t="str">
        <f t="shared" si="20"/>
        <v/>
      </c>
      <c r="K677" s="15"/>
      <c r="L677" s="10" t="s">
        <v>25</v>
      </c>
      <c r="M677" s="10"/>
      <c r="N677" s="14" t="str">
        <f t="shared" si="21"/>
        <v/>
      </c>
      <c r="O677" s="10" t="s">
        <v>36</v>
      </c>
      <c r="P677" s="16"/>
    </row>
    <row r="678" spans="2:16" ht="57.95" customHeight="1" x14ac:dyDescent="0.25">
      <c r="B678" s="10" t="s">
        <v>328</v>
      </c>
      <c r="C678" s="10" t="s">
        <v>1350</v>
      </c>
      <c r="D678" s="11" t="s">
        <v>330</v>
      </c>
      <c r="E678" s="22" t="s">
        <v>1351</v>
      </c>
      <c r="F678" s="13" t="s">
        <v>332</v>
      </c>
      <c r="G678" s="4"/>
      <c r="H678" s="4"/>
      <c r="I678" s="5"/>
      <c r="J678" s="14" t="str">
        <f t="shared" si="20"/>
        <v/>
      </c>
      <c r="K678" s="15"/>
      <c r="L678" s="10" t="s">
        <v>25</v>
      </c>
      <c r="M678" s="10"/>
      <c r="N678" s="14" t="str">
        <f t="shared" si="21"/>
        <v/>
      </c>
      <c r="O678" s="10" t="s">
        <v>36</v>
      </c>
      <c r="P678" s="16"/>
    </row>
    <row r="679" spans="2:16" ht="43.5" customHeight="1" x14ac:dyDescent="0.25">
      <c r="B679" s="10" t="s">
        <v>328</v>
      </c>
      <c r="C679" s="10" t="s">
        <v>1352</v>
      </c>
      <c r="D679" s="11" t="s">
        <v>330</v>
      </c>
      <c r="E679" s="22" t="s">
        <v>1353</v>
      </c>
      <c r="F679" s="13" t="s">
        <v>332</v>
      </c>
      <c r="G679" s="4"/>
      <c r="H679" s="4"/>
      <c r="I679" s="5"/>
      <c r="J679" s="14" t="str">
        <f t="shared" si="20"/>
        <v/>
      </c>
      <c r="K679" s="15"/>
      <c r="L679" s="10" t="s">
        <v>25</v>
      </c>
      <c r="M679" s="10"/>
      <c r="N679" s="14" t="str">
        <f t="shared" si="21"/>
        <v/>
      </c>
      <c r="O679" s="10" t="s">
        <v>36</v>
      </c>
      <c r="P679" s="16"/>
    </row>
    <row r="680" spans="2:16" ht="57.95" customHeight="1" x14ac:dyDescent="0.25">
      <c r="B680" s="10" t="s">
        <v>328</v>
      </c>
      <c r="C680" s="10" t="s">
        <v>1354</v>
      </c>
      <c r="D680" s="11" t="s">
        <v>330</v>
      </c>
      <c r="E680" s="22" t="s">
        <v>1355</v>
      </c>
      <c r="F680" s="13" t="s">
        <v>332</v>
      </c>
      <c r="G680" s="4"/>
      <c r="H680" s="4"/>
      <c r="I680" s="5"/>
      <c r="J680" s="14" t="str">
        <f t="shared" si="20"/>
        <v/>
      </c>
      <c r="K680" s="15"/>
      <c r="L680" s="10" t="s">
        <v>25</v>
      </c>
      <c r="M680" s="10"/>
      <c r="N680" s="14" t="str">
        <f t="shared" si="21"/>
        <v/>
      </c>
      <c r="O680" s="10" t="s">
        <v>36</v>
      </c>
      <c r="P680" s="16"/>
    </row>
    <row r="681" spans="2:16" ht="43.5" customHeight="1" x14ac:dyDescent="0.25">
      <c r="B681" s="10" t="s">
        <v>328</v>
      </c>
      <c r="C681" s="10" t="s">
        <v>1356</v>
      </c>
      <c r="D681" s="11" t="s">
        <v>330</v>
      </c>
      <c r="E681" s="22" t="s">
        <v>1357</v>
      </c>
      <c r="F681" s="13" t="s">
        <v>332</v>
      </c>
      <c r="G681" s="4"/>
      <c r="H681" s="4"/>
      <c r="I681" s="5"/>
      <c r="J681" s="14" t="str">
        <f t="shared" si="20"/>
        <v/>
      </c>
      <c r="K681" s="15"/>
      <c r="L681" s="10" t="s">
        <v>25</v>
      </c>
      <c r="M681" s="10"/>
      <c r="N681" s="14" t="str">
        <f t="shared" si="21"/>
        <v/>
      </c>
      <c r="O681" s="10" t="s">
        <v>36</v>
      </c>
      <c r="P681" s="16"/>
    </row>
    <row r="682" spans="2:16" ht="43.5" customHeight="1" x14ac:dyDescent="0.25">
      <c r="B682" s="10" t="s">
        <v>328</v>
      </c>
      <c r="C682" s="10" t="s">
        <v>1358</v>
      </c>
      <c r="D682" s="11" t="s">
        <v>330</v>
      </c>
      <c r="E682" s="22" t="s">
        <v>1359</v>
      </c>
      <c r="F682" s="13" t="s">
        <v>332</v>
      </c>
      <c r="G682" s="4"/>
      <c r="H682" s="4"/>
      <c r="I682" s="5"/>
      <c r="J682" s="14" t="str">
        <f t="shared" si="20"/>
        <v/>
      </c>
      <c r="K682" s="15"/>
      <c r="L682" s="10" t="s">
        <v>25</v>
      </c>
      <c r="M682" s="10"/>
      <c r="N682" s="14" t="str">
        <f t="shared" si="21"/>
        <v/>
      </c>
      <c r="O682" s="10" t="s">
        <v>36</v>
      </c>
      <c r="P682" s="16"/>
    </row>
    <row r="683" spans="2:16" ht="43.5" customHeight="1" x14ac:dyDescent="0.25">
      <c r="B683" s="10" t="s">
        <v>328</v>
      </c>
      <c r="C683" s="10" t="s">
        <v>1360</v>
      </c>
      <c r="D683" s="11" t="s">
        <v>330</v>
      </c>
      <c r="E683" s="22" t="s">
        <v>1361</v>
      </c>
      <c r="F683" s="13" t="s">
        <v>332</v>
      </c>
      <c r="G683" s="4"/>
      <c r="H683" s="4"/>
      <c r="I683" s="5"/>
      <c r="J683" s="14" t="str">
        <f t="shared" si="20"/>
        <v/>
      </c>
      <c r="K683" s="15"/>
      <c r="L683" s="10" t="s">
        <v>25</v>
      </c>
      <c r="M683" s="10"/>
      <c r="N683" s="14" t="str">
        <f t="shared" si="21"/>
        <v/>
      </c>
      <c r="O683" s="10" t="s">
        <v>36</v>
      </c>
      <c r="P683" s="16"/>
    </row>
    <row r="684" spans="2:16" ht="57.95" customHeight="1" x14ac:dyDescent="0.25">
      <c r="B684" s="10" t="s">
        <v>328</v>
      </c>
      <c r="C684" s="10" t="s">
        <v>1362</v>
      </c>
      <c r="D684" s="11" t="s">
        <v>330</v>
      </c>
      <c r="E684" s="22" t="s">
        <v>1363</v>
      </c>
      <c r="F684" s="13" t="s">
        <v>332</v>
      </c>
      <c r="G684" s="4"/>
      <c r="H684" s="4"/>
      <c r="I684" s="5"/>
      <c r="J684" s="14" t="str">
        <f t="shared" si="20"/>
        <v/>
      </c>
      <c r="K684" s="15"/>
      <c r="L684" s="10" t="s">
        <v>25</v>
      </c>
      <c r="M684" s="10"/>
      <c r="N684" s="14" t="str">
        <f t="shared" si="21"/>
        <v/>
      </c>
      <c r="O684" s="10" t="s">
        <v>36</v>
      </c>
      <c r="P684" s="16"/>
    </row>
    <row r="685" spans="2:16" ht="57.95" customHeight="1" x14ac:dyDescent="0.25">
      <c r="B685" s="10" t="s">
        <v>328</v>
      </c>
      <c r="C685" s="10" t="s">
        <v>1364</v>
      </c>
      <c r="D685" s="11" t="s">
        <v>330</v>
      </c>
      <c r="E685" s="22" t="s">
        <v>1365</v>
      </c>
      <c r="F685" s="13" t="s">
        <v>332</v>
      </c>
      <c r="G685" s="4"/>
      <c r="H685" s="4"/>
      <c r="I685" s="5"/>
      <c r="J685" s="14" t="str">
        <f t="shared" si="20"/>
        <v/>
      </c>
      <c r="K685" s="15"/>
      <c r="L685" s="10" t="s">
        <v>25</v>
      </c>
      <c r="M685" s="10"/>
      <c r="N685" s="14" t="str">
        <f t="shared" si="21"/>
        <v/>
      </c>
      <c r="O685" s="10" t="s">
        <v>36</v>
      </c>
      <c r="P685" s="16"/>
    </row>
    <row r="686" spans="2:16" ht="57.95" customHeight="1" x14ac:dyDescent="0.25">
      <c r="B686" s="10" t="s">
        <v>328</v>
      </c>
      <c r="C686" s="10" t="s">
        <v>1366</v>
      </c>
      <c r="D686" s="11" t="s">
        <v>330</v>
      </c>
      <c r="E686" s="22" t="s">
        <v>1367</v>
      </c>
      <c r="F686" s="13" t="s">
        <v>332</v>
      </c>
      <c r="G686" s="4"/>
      <c r="H686" s="4"/>
      <c r="I686" s="5"/>
      <c r="J686" s="14" t="str">
        <f t="shared" si="20"/>
        <v/>
      </c>
      <c r="K686" s="15"/>
      <c r="L686" s="10" t="s">
        <v>25</v>
      </c>
      <c r="M686" s="10"/>
      <c r="N686" s="14" t="str">
        <f t="shared" si="21"/>
        <v/>
      </c>
      <c r="O686" s="10" t="s">
        <v>36</v>
      </c>
      <c r="P686" s="16"/>
    </row>
    <row r="687" spans="2:16" ht="57.95" customHeight="1" x14ac:dyDescent="0.25">
      <c r="B687" s="10" t="s">
        <v>328</v>
      </c>
      <c r="C687" s="10" t="s">
        <v>1368</v>
      </c>
      <c r="D687" s="11" t="s">
        <v>330</v>
      </c>
      <c r="E687" s="22" t="s">
        <v>1369</v>
      </c>
      <c r="F687" s="13" t="s">
        <v>332</v>
      </c>
      <c r="G687" s="4"/>
      <c r="H687" s="4"/>
      <c r="I687" s="5"/>
      <c r="J687" s="14" t="str">
        <f t="shared" si="20"/>
        <v/>
      </c>
      <c r="K687" s="15"/>
      <c r="L687" s="10" t="s">
        <v>25</v>
      </c>
      <c r="M687" s="10"/>
      <c r="N687" s="14" t="str">
        <f t="shared" si="21"/>
        <v/>
      </c>
      <c r="O687" s="10" t="s">
        <v>36</v>
      </c>
      <c r="P687" s="16"/>
    </row>
    <row r="688" spans="2:16" ht="43.5" customHeight="1" x14ac:dyDescent="0.25">
      <c r="B688" s="10" t="s">
        <v>328</v>
      </c>
      <c r="C688" s="10" t="s">
        <v>1370</v>
      </c>
      <c r="D688" s="11" t="s">
        <v>330</v>
      </c>
      <c r="E688" s="22" t="s">
        <v>1371</v>
      </c>
      <c r="F688" s="13" t="s">
        <v>332</v>
      </c>
      <c r="G688" s="4"/>
      <c r="H688" s="4"/>
      <c r="I688" s="5"/>
      <c r="J688" s="14" t="str">
        <f t="shared" si="20"/>
        <v/>
      </c>
      <c r="K688" s="15"/>
      <c r="L688" s="10" t="s">
        <v>25</v>
      </c>
      <c r="M688" s="10"/>
      <c r="N688" s="14" t="str">
        <f t="shared" si="21"/>
        <v/>
      </c>
      <c r="O688" s="10" t="s">
        <v>36</v>
      </c>
      <c r="P688" s="16"/>
    </row>
    <row r="689" spans="2:16" ht="43.5" customHeight="1" x14ac:dyDescent="0.25">
      <c r="B689" s="10" t="s">
        <v>328</v>
      </c>
      <c r="C689" s="10" t="s">
        <v>1372</v>
      </c>
      <c r="D689" s="11" t="s">
        <v>330</v>
      </c>
      <c r="E689" s="22" t="s">
        <v>1373</v>
      </c>
      <c r="F689" s="13" t="s">
        <v>332</v>
      </c>
      <c r="G689" s="4"/>
      <c r="H689" s="4"/>
      <c r="I689" s="5"/>
      <c r="J689" s="14" t="str">
        <f t="shared" si="20"/>
        <v/>
      </c>
      <c r="K689" s="15"/>
      <c r="L689" s="10" t="s">
        <v>25</v>
      </c>
      <c r="M689" s="10"/>
      <c r="N689" s="14" t="str">
        <f t="shared" si="21"/>
        <v/>
      </c>
      <c r="O689" s="10" t="s">
        <v>36</v>
      </c>
      <c r="P689" s="16"/>
    </row>
    <row r="690" spans="2:16" ht="43.5" customHeight="1" x14ac:dyDescent="0.25">
      <c r="B690" s="10" t="s">
        <v>328</v>
      </c>
      <c r="C690" s="10" t="s">
        <v>1374</v>
      </c>
      <c r="D690" s="11" t="s">
        <v>330</v>
      </c>
      <c r="E690" s="22" t="s">
        <v>1375</v>
      </c>
      <c r="F690" s="13" t="s">
        <v>332</v>
      </c>
      <c r="G690" s="4"/>
      <c r="H690" s="4"/>
      <c r="I690" s="5"/>
      <c r="J690" s="14" t="str">
        <f t="shared" si="20"/>
        <v/>
      </c>
      <c r="K690" s="15"/>
      <c r="L690" s="10" t="s">
        <v>25</v>
      </c>
      <c r="M690" s="10"/>
      <c r="N690" s="14" t="str">
        <f t="shared" si="21"/>
        <v/>
      </c>
      <c r="O690" s="10" t="s">
        <v>36</v>
      </c>
      <c r="P690" s="16"/>
    </row>
    <row r="691" spans="2:16" ht="43.5" customHeight="1" x14ac:dyDescent="0.25">
      <c r="B691" s="10" t="s">
        <v>328</v>
      </c>
      <c r="C691" s="10" t="s">
        <v>1376</v>
      </c>
      <c r="D691" s="11" t="s">
        <v>330</v>
      </c>
      <c r="E691" s="22" t="s">
        <v>1377</v>
      </c>
      <c r="F691" s="13" t="s">
        <v>332</v>
      </c>
      <c r="G691" s="4"/>
      <c r="H691" s="4"/>
      <c r="I691" s="5"/>
      <c r="J691" s="14" t="str">
        <f t="shared" si="20"/>
        <v/>
      </c>
      <c r="K691" s="15"/>
      <c r="L691" s="10" t="s">
        <v>25</v>
      </c>
      <c r="M691" s="10"/>
      <c r="N691" s="14" t="str">
        <f t="shared" si="21"/>
        <v/>
      </c>
      <c r="O691" s="10" t="s">
        <v>36</v>
      </c>
      <c r="P691" s="16"/>
    </row>
    <row r="692" spans="2:16" ht="57.95" customHeight="1" x14ac:dyDescent="0.25">
      <c r="B692" s="10" t="s">
        <v>328</v>
      </c>
      <c r="C692" s="10" t="s">
        <v>1378</v>
      </c>
      <c r="D692" s="11" t="s">
        <v>330</v>
      </c>
      <c r="E692" s="22" t="s">
        <v>1379</v>
      </c>
      <c r="F692" s="13" t="s">
        <v>332</v>
      </c>
      <c r="G692" s="4"/>
      <c r="H692" s="4"/>
      <c r="I692" s="5"/>
      <c r="J692" s="14" t="str">
        <f t="shared" si="20"/>
        <v/>
      </c>
      <c r="K692" s="15"/>
      <c r="L692" s="10" t="s">
        <v>25</v>
      </c>
      <c r="M692" s="10"/>
      <c r="N692" s="14" t="str">
        <f t="shared" si="21"/>
        <v/>
      </c>
      <c r="O692" s="10" t="s">
        <v>36</v>
      </c>
      <c r="P692" s="16"/>
    </row>
    <row r="693" spans="2:16" ht="57.95" customHeight="1" x14ac:dyDescent="0.25">
      <c r="B693" s="10" t="s">
        <v>328</v>
      </c>
      <c r="C693" s="10" t="s">
        <v>1380</v>
      </c>
      <c r="D693" s="11" t="s">
        <v>330</v>
      </c>
      <c r="E693" s="22" t="s">
        <v>1381</v>
      </c>
      <c r="F693" s="13" t="s">
        <v>332</v>
      </c>
      <c r="G693" s="4"/>
      <c r="H693" s="4"/>
      <c r="I693" s="5"/>
      <c r="J693" s="14" t="str">
        <f t="shared" si="20"/>
        <v/>
      </c>
      <c r="K693" s="15"/>
      <c r="L693" s="10" t="s">
        <v>25</v>
      </c>
      <c r="M693" s="10"/>
      <c r="N693" s="14" t="str">
        <f t="shared" si="21"/>
        <v/>
      </c>
      <c r="O693" s="10" t="s">
        <v>36</v>
      </c>
      <c r="P693" s="16"/>
    </row>
    <row r="694" spans="2:16" ht="57.95" customHeight="1" x14ac:dyDescent="0.25">
      <c r="B694" s="10" t="s">
        <v>328</v>
      </c>
      <c r="C694" s="10" t="s">
        <v>1382</v>
      </c>
      <c r="D694" s="11" t="s">
        <v>330</v>
      </c>
      <c r="E694" s="22" t="s">
        <v>1383</v>
      </c>
      <c r="F694" s="13" t="s">
        <v>332</v>
      </c>
      <c r="G694" s="4"/>
      <c r="H694" s="4"/>
      <c r="I694" s="5"/>
      <c r="J694" s="14" t="str">
        <f t="shared" si="20"/>
        <v/>
      </c>
      <c r="K694" s="15"/>
      <c r="L694" s="10" t="s">
        <v>25</v>
      </c>
      <c r="M694" s="10"/>
      <c r="N694" s="14" t="str">
        <f t="shared" si="21"/>
        <v/>
      </c>
      <c r="O694" s="10" t="s">
        <v>36</v>
      </c>
      <c r="P694" s="16"/>
    </row>
    <row r="695" spans="2:16" ht="57.95" customHeight="1" x14ac:dyDescent="0.25">
      <c r="B695" s="10" t="s">
        <v>328</v>
      </c>
      <c r="C695" s="10" t="s">
        <v>1384</v>
      </c>
      <c r="D695" s="11" t="s">
        <v>330</v>
      </c>
      <c r="E695" s="22" t="s">
        <v>1385</v>
      </c>
      <c r="F695" s="13" t="s">
        <v>332</v>
      </c>
      <c r="G695" s="4"/>
      <c r="H695" s="4"/>
      <c r="I695" s="5"/>
      <c r="J695" s="14" t="str">
        <f t="shared" si="20"/>
        <v/>
      </c>
      <c r="K695" s="15"/>
      <c r="L695" s="10" t="s">
        <v>25</v>
      </c>
      <c r="M695" s="10"/>
      <c r="N695" s="14" t="str">
        <f t="shared" si="21"/>
        <v/>
      </c>
      <c r="O695" s="10" t="s">
        <v>36</v>
      </c>
      <c r="P695" s="16"/>
    </row>
    <row r="696" spans="2:16" ht="57.95" customHeight="1" x14ac:dyDescent="0.25">
      <c r="B696" s="10" t="s">
        <v>328</v>
      </c>
      <c r="C696" s="10" t="s">
        <v>1386</v>
      </c>
      <c r="D696" s="11" t="s">
        <v>330</v>
      </c>
      <c r="E696" s="22" t="s">
        <v>1387</v>
      </c>
      <c r="F696" s="13" t="s">
        <v>332</v>
      </c>
      <c r="G696" s="4"/>
      <c r="H696" s="4"/>
      <c r="I696" s="5"/>
      <c r="J696" s="14" t="str">
        <f t="shared" si="20"/>
        <v/>
      </c>
      <c r="K696" s="15"/>
      <c r="L696" s="10" t="s">
        <v>25</v>
      </c>
      <c r="M696" s="10"/>
      <c r="N696" s="14" t="str">
        <f t="shared" si="21"/>
        <v/>
      </c>
      <c r="O696" s="10" t="s">
        <v>36</v>
      </c>
      <c r="P696" s="16"/>
    </row>
    <row r="697" spans="2:16" ht="57.95" customHeight="1" x14ac:dyDescent="0.25">
      <c r="B697" s="10" t="s">
        <v>328</v>
      </c>
      <c r="C697" s="10" t="s">
        <v>1388</v>
      </c>
      <c r="D697" s="11" t="s">
        <v>330</v>
      </c>
      <c r="E697" s="22" t="s">
        <v>1389</v>
      </c>
      <c r="F697" s="13" t="s">
        <v>332</v>
      </c>
      <c r="G697" s="4"/>
      <c r="H697" s="4"/>
      <c r="I697" s="5"/>
      <c r="J697" s="14" t="str">
        <f t="shared" si="20"/>
        <v/>
      </c>
      <c r="K697" s="15"/>
      <c r="L697" s="10" t="s">
        <v>25</v>
      </c>
      <c r="M697" s="10"/>
      <c r="N697" s="14" t="str">
        <f t="shared" si="21"/>
        <v/>
      </c>
      <c r="O697" s="10" t="s">
        <v>36</v>
      </c>
      <c r="P697" s="16"/>
    </row>
    <row r="698" spans="2:16" ht="57.95" customHeight="1" x14ac:dyDescent="0.25">
      <c r="B698" s="10" t="s">
        <v>328</v>
      </c>
      <c r="C698" s="10" t="s">
        <v>1390</v>
      </c>
      <c r="D698" s="11" t="s">
        <v>330</v>
      </c>
      <c r="E698" s="22" t="s">
        <v>1391</v>
      </c>
      <c r="F698" s="13" t="s">
        <v>332</v>
      </c>
      <c r="G698" s="4"/>
      <c r="H698" s="4"/>
      <c r="I698" s="5"/>
      <c r="J698" s="14" t="str">
        <f t="shared" si="20"/>
        <v/>
      </c>
      <c r="K698" s="15"/>
      <c r="L698" s="10" t="s">
        <v>25</v>
      </c>
      <c r="M698" s="10"/>
      <c r="N698" s="14" t="str">
        <f t="shared" si="21"/>
        <v/>
      </c>
      <c r="O698" s="10" t="s">
        <v>36</v>
      </c>
      <c r="P698" s="16"/>
    </row>
    <row r="699" spans="2:16" ht="57.95" customHeight="1" x14ac:dyDescent="0.25">
      <c r="B699" s="10" t="s">
        <v>328</v>
      </c>
      <c r="C699" s="10" t="s">
        <v>1392</v>
      </c>
      <c r="D699" s="11" t="s">
        <v>330</v>
      </c>
      <c r="E699" s="22" t="s">
        <v>1393</v>
      </c>
      <c r="F699" s="13" t="s">
        <v>332</v>
      </c>
      <c r="G699" s="4"/>
      <c r="H699" s="4"/>
      <c r="I699" s="5"/>
      <c r="J699" s="14" t="str">
        <f t="shared" si="20"/>
        <v/>
      </c>
      <c r="K699" s="15"/>
      <c r="L699" s="10" t="s">
        <v>25</v>
      </c>
      <c r="M699" s="10"/>
      <c r="N699" s="14" t="str">
        <f t="shared" si="21"/>
        <v/>
      </c>
      <c r="O699" s="10" t="s">
        <v>36</v>
      </c>
      <c r="P699" s="16"/>
    </row>
    <row r="700" spans="2:16" ht="72.599999999999994" customHeight="1" x14ac:dyDescent="0.25">
      <c r="B700" s="10" t="s">
        <v>328</v>
      </c>
      <c r="C700" s="10" t="s">
        <v>1394</v>
      </c>
      <c r="D700" s="11" t="s">
        <v>330</v>
      </c>
      <c r="E700" s="22" t="s">
        <v>1395</v>
      </c>
      <c r="F700" s="13" t="s">
        <v>332</v>
      </c>
      <c r="G700" s="4"/>
      <c r="H700" s="4"/>
      <c r="I700" s="5"/>
      <c r="J700" s="14" t="str">
        <f t="shared" si="20"/>
        <v/>
      </c>
      <c r="K700" s="15"/>
      <c r="L700" s="10" t="s">
        <v>25</v>
      </c>
      <c r="M700" s="10"/>
      <c r="N700" s="14" t="str">
        <f t="shared" si="21"/>
        <v/>
      </c>
      <c r="O700" s="10" t="s">
        <v>36</v>
      </c>
      <c r="P700" s="16"/>
    </row>
    <row r="701" spans="2:16" ht="57.95" customHeight="1" x14ac:dyDescent="0.25">
      <c r="B701" s="10" t="s">
        <v>328</v>
      </c>
      <c r="C701" s="10" t="s">
        <v>1396</v>
      </c>
      <c r="D701" s="11" t="s">
        <v>330</v>
      </c>
      <c r="E701" s="22" t="s">
        <v>1397</v>
      </c>
      <c r="F701" s="13" t="s">
        <v>332</v>
      </c>
      <c r="G701" s="4"/>
      <c r="H701" s="4"/>
      <c r="I701" s="5"/>
      <c r="J701" s="14" t="str">
        <f t="shared" si="20"/>
        <v/>
      </c>
      <c r="K701" s="15"/>
      <c r="L701" s="10" t="s">
        <v>25</v>
      </c>
      <c r="M701" s="10"/>
      <c r="N701" s="14" t="str">
        <f t="shared" si="21"/>
        <v/>
      </c>
      <c r="O701" s="10" t="s">
        <v>36</v>
      </c>
      <c r="P701" s="16"/>
    </row>
    <row r="702" spans="2:16" ht="43.5" customHeight="1" x14ac:dyDescent="0.25">
      <c r="B702" s="10" t="s">
        <v>328</v>
      </c>
      <c r="C702" s="10" t="s">
        <v>1398</v>
      </c>
      <c r="D702" s="11" t="s">
        <v>330</v>
      </c>
      <c r="E702" s="22" t="s">
        <v>1399</v>
      </c>
      <c r="F702" s="13" t="s">
        <v>332</v>
      </c>
      <c r="G702" s="4"/>
      <c r="H702" s="4"/>
      <c r="I702" s="5"/>
      <c r="J702" s="14" t="str">
        <f t="shared" si="20"/>
        <v/>
      </c>
      <c r="K702" s="15"/>
      <c r="L702" s="10" t="s">
        <v>25</v>
      </c>
      <c r="M702" s="10"/>
      <c r="N702" s="14" t="str">
        <f t="shared" si="21"/>
        <v/>
      </c>
      <c r="O702" s="10" t="s">
        <v>36</v>
      </c>
      <c r="P702" s="16"/>
    </row>
    <row r="703" spans="2:16" ht="57.95" customHeight="1" x14ac:dyDescent="0.25">
      <c r="B703" s="10" t="s">
        <v>328</v>
      </c>
      <c r="C703" s="10" t="s">
        <v>1400</v>
      </c>
      <c r="D703" s="11" t="s">
        <v>330</v>
      </c>
      <c r="E703" s="22" t="s">
        <v>1401</v>
      </c>
      <c r="F703" s="13" t="s">
        <v>332</v>
      </c>
      <c r="G703" s="4"/>
      <c r="H703" s="4"/>
      <c r="I703" s="5"/>
      <c r="J703" s="14" t="str">
        <f t="shared" si="20"/>
        <v/>
      </c>
      <c r="K703" s="15"/>
      <c r="L703" s="10" t="s">
        <v>25</v>
      </c>
      <c r="M703" s="10"/>
      <c r="N703" s="14" t="str">
        <f t="shared" si="21"/>
        <v/>
      </c>
      <c r="O703" s="10" t="s">
        <v>36</v>
      </c>
      <c r="P703" s="16"/>
    </row>
    <row r="704" spans="2:16" ht="57.95" customHeight="1" x14ac:dyDescent="0.25">
      <c r="B704" s="10" t="s">
        <v>328</v>
      </c>
      <c r="C704" s="10" t="s">
        <v>1402</v>
      </c>
      <c r="D704" s="11" t="s">
        <v>330</v>
      </c>
      <c r="E704" s="22" t="s">
        <v>1403</v>
      </c>
      <c r="F704" s="13" t="s">
        <v>332</v>
      </c>
      <c r="G704" s="4"/>
      <c r="H704" s="4"/>
      <c r="I704" s="5"/>
      <c r="J704" s="14" t="str">
        <f t="shared" si="20"/>
        <v/>
      </c>
      <c r="K704" s="15"/>
      <c r="L704" s="10" t="s">
        <v>25</v>
      </c>
      <c r="M704" s="10"/>
      <c r="N704" s="14" t="str">
        <f t="shared" si="21"/>
        <v/>
      </c>
      <c r="O704" s="10" t="s">
        <v>36</v>
      </c>
      <c r="P704" s="16"/>
    </row>
    <row r="705" spans="2:16" ht="43.5" customHeight="1" x14ac:dyDescent="0.25">
      <c r="B705" s="10" t="s">
        <v>328</v>
      </c>
      <c r="C705" s="10" t="s">
        <v>1404</v>
      </c>
      <c r="D705" s="11" t="s">
        <v>330</v>
      </c>
      <c r="E705" s="22" t="s">
        <v>1405</v>
      </c>
      <c r="F705" s="13" t="s">
        <v>332</v>
      </c>
      <c r="G705" s="4"/>
      <c r="H705" s="4"/>
      <c r="I705" s="5"/>
      <c r="J705" s="14" t="str">
        <f t="shared" si="20"/>
        <v/>
      </c>
      <c r="K705" s="15"/>
      <c r="L705" s="10" t="s">
        <v>25</v>
      </c>
      <c r="M705" s="10"/>
      <c r="N705" s="14" t="str">
        <f t="shared" si="21"/>
        <v/>
      </c>
      <c r="O705" s="10" t="s">
        <v>36</v>
      </c>
      <c r="P705" s="16"/>
    </row>
    <row r="706" spans="2:16" ht="43.5" customHeight="1" x14ac:dyDescent="0.25">
      <c r="B706" s="10" t="s">
        <v>328</v>
      </c>
      <c r="C706" s="10" t="s">
        <v>1406</v>
      </c>
      <c r="D706" s="11" t="s">
        <v>330</v>
      </c>
      <c r="E706" s="22" t="s">
        <v>1407</v>
      </c>
      <c r="F706" s="13" t="s">
        <v>332</v>
      </c>
      <c r="G706" s="4"/>
      <c r="H706" s="4"/>
      <c r="I706" s="5"/>
      <c r="J706" s="14" t="str">
        <f t="shared" si="20"/>
        <v/>
      </c>
      <c r="K706" s="15"/>
      <c r="L706" s="10" t="s">
        <v>25</v>
      </c>
      <c r="M706" s="10"/>
      <c r="N706" s="14" t="str">
        <f t="shared" si="21"/>
        <v/>
      </c>
      <c r="O706" s="10" t="s">
        <v>36</v>
      </c>
      <c r="P706" s="16"/>
    </row>
    <row r="707" spans="2:16" ht="43.5" customHeight="1" x14ac:dyDescent="0.25">
      <c r="B707" s="10" t="s">
        <v>328</v>
      </c>
      <c r="C707" s="10" t="s">
        <v>1408</v>
      </c>
      <c r="D707" s="11" t="s">
        <v>330</v>
      </c>
      <c r="E707" s="22" t="s">
        <v>1409</v>
      </c>
      <c r="F707" s="13" t="s">
        <v>332</v>
      </c>
      <c r="G707" s="4"/>
      <c r="H707" s="4"/>
      <c r="I707" s="5"/>
      <c r="J707" s="14" t="str">
        <f t="shared" si="20"/>
        <v/>
      </c>
      <c r="K707" s="15"/>
      <c r="L707" s="10" t="s">
        <v>25</v>
      </c>
      <c r="M707" s="10"/>
      <c r="N707" s="14" t="str">
        <f t="shared" si="21"/>
        <v/>
      </c>
      <c r="O707" s="10" t="s">
        <v>36</v>
      </c>
      <c r="P707" s="16"/>
    </row>
    <row r="708" spans="2:16" ht="57.95" customHeight="1" x14ac:dyDescent="0.25">
      <c r="B708" s="10" t="s">
        <v>328</v>
      </c>
      <c r="C708" s="10" t="s">
        <v>1410</v>
      </c>
      <c r="D708" s="11" t="s">
        <v>330</v>
      </c>
      <c r="E708" s="22" t="s">
        <v>1411</v>
      </c>
      <c r="F708" s="13" t="s">
        <v>332</v>
      </c>
      <c r="G708" s="4"/>
      <c r="H708" s="4"/>
      <c r="I708" s="5"/>
      <c r="J708" s="14" t="str">
        <f t="shared" si="20"/>
        <v/>
      </c>
      <c r="K708" s="15"/>
      <c r="L708" s="10" t="s">
        <v>25</v>
      </c>
      <c r="M708" s="10"/>
      <c r="N708" s="14" t="str">
        <f t="shared" si="21"/>
        <v/>
      </c>
      <c r="O708" s="10" t="s">
        <v>36</v>
      </c>
      <c r="P708" s="16"/>
    </row>
    <row r="709" spans="2:16" ht="57.95" customHeight="1" x14ac:dyDescent="0.25">
      <c r="B709" s="10" t="s">
        <v>328</v>
      </c>
      <c r="C709" s="10" t="s">
        <v>1412</v>
      </c>
      <c r="D709" s="11" t="s">
        <v>330</v>
      </c>
      <c r="E709" s="22" t="s">
        <v>1413</v>
      </c>
      <c r="F709" s="13" t="s">
        <v>332</v>
      </c>
      <c r="G709" s="4"/>
      <c r="H709" s="4"/>
      <c r="I709" s="5"/>
      <c r="J709" s="14" t="str">
        <f t="shared" si="20"/>
        <v/>
      </c>
      <c r="K709" s="15"/>
      <c r="L709" s="10" t="s">
        <v>25</v>
      </c>
      <c r="M709" s="10"/>
      <c r="N709" s="14" t="str">
        <f t="shared" si="21"/>
        <v/>
      </c>
      <c r="O709" s="10" t="s">
        <v>36</v>
      </c>
      <c r="P709" s="16"/>
    </row>
    <row r="710" spans="2:16" ht="43.5" customHeight="1" x14ac:dyDescent="0.25">
      <c r="B710" s="10" t="s">
        <v>328</v>
      </c>
      <c r="C710" s="10" t="s">
        <v>1414</v>
      </c>
      <c r="D710" s="11" t="s">
        <v>330</v>
      </c>
      <c r="E710" s="22" t="s">
        <v>1415</v>
      </c>
      <c r="F710" s="13" t="s">
        <v>332</v>
      </c>
      <c r="G710" s="4"/>
      <c r="H710" s="4"/>
      <c r="I710" s="5"/>
      <c r="J710" s="14" t="str">
        <f t="shared" si="20"/>
        <v/>
      </c>
      <c r="K710" s="15"/>
      <c r="L710" s="10" t="s">
        <v>25</v>
      </c>
      <c r="M710" s="10"/>
      <c r="N710" s="14" t="str">
        <f t="shared" si="21"/>
        <v/>
      </c>
      <c r="O710" s="10" t="s">
        <v>36</v>
      </c>
      <c r="P710" s="16"/>
    </row>
    <row r="711" spans="2:16" ht="57.95" customHeight="1" x14ac:dyDescent="0.25">
      <c r="B711" s="10" t="s">
        <v>328</v>
      </c>
      <c r="C711" s="10" t="s">
        <v>1416</v>
      </c>
      <c r="D711" s="11" t="s">
        <v>330</v>
      </c>
      <c r="E711" s="22" t="s">
        <v>1417</v>
      </c>
      <c r="F711" s="13" t="s">
        <v>332</v>
      </c>
      <c r="G711" s="4"/>
      <c r="H711" s="4"/>
      <c r="I711" s="5"/>
      <c r="J711" s="14" t="str">
        <f t="shared" ref="J711:J774" si="22">IF(G711&lt;&gt;"Sim","",IF(H711="Atende",5,IF(H711="Atende parcialmente",2,IF(H711="Não atende",0,""))))</f>
        <v/>
      </c>
      <c r="K711" s="15"/>
      <c r="L711" s="10" t="s">
        <v>25</v>
      </c>
      <c r="M711" s="10"/>
      <c r="N711" s="14" t="str">
        <f t="shared" ref="N711:N774" si="23">IF(L711&lt;&gt;"Sim","",IF(M711="Atende",5,IF(M711="Atende parcialmente",2,IF(M711="Não atende",0,""))))</f>
        <v/>
      </c>
      <c r="O711" s="10" t="s">
        <v>36</v>
      </c>
      <c r="P711" s="16"/>
    </row>
    <row r="712" spans="2:16" ht="43.5" customHeight="1" x14ac:dyDescent="0.25">
      <c r="B712" s="10" t="s">
        <v>328</v>
      </c>
      <c r="C712" s="10" t="s">
        <v>1418</v>
      </c>
      <c r="D712" s="11" t="s">
        <v>330</v>
      </c>
      <c r="E712" s="22" t="s">
        <v>1419</v>
      </c>
      <c r="F712" s="13" t="s">
        <v>332</v>
      </c>
      <c r="G712" s="4"/>
      <c r="H712" s="4"/>
      <c r="I712" s="5"/>
      <c r="J712" s="14" t="str">
        <f t="shared" si="22"/>
        <v/>
      </c>
      <c r="K712" s="15"/>
      <c r="L712" s="10" t="s">
        <v>25</v>
      </c>
      <c r="M712" s="10"/>
      <c r="N712" s="14" t="str">
        <f t="shared" si="23"/>
        <v/>
      </c>
      <c r="O712" s="10" t="s">
        <v>36</v>
      </c>
      <c r="P712" s="16"/>
    </row>
    <row r="713" spans="2:16" ht="57.95" customHeight="1" x14ac:dyDescent="0.25">
      <c r="B713" s="10" t="s">
        <v>328</v>
      </c>
      <c r="C713" s="10" t="s">
        <v>1420</v>
      </c>
      <c r="D713" s="11" t="s">
        <v>330</v>
      </c>
      <c r="E713" s="22" t="s">
        <v>1421</v>
      </c>
      <c r="F713" s="13" t="s">
        <v>332</v>
      </c>
      <c r="G713" s="4"/>
      <c r="H713" s="4"/>
      <c r="I713" s="5"/>
      <c r="J713" s="14" t="str">
        <f t="shared" si="22"/>
        <v/>
      </c>
      <c r="K713" s="15"/>
      <c r="L713" s="10" t="s">
        <v>25</v>
      </c>
      <c r="M713" s="10"/>
      <c r="N713" s="14" t="str">
        <f t="shared" si="23"/>
        <v/>
      </c>
      <c r="O713" s="10" t="s">
        <v>36</v>
      </c>
      <c r="P713" s="16"/>
    </row>
    <row r="714" spans="2:16" ht="57.95" customHeight="1" x14ac:dyDescent="0.25">
      <c r="B714" s="10" t="s">
        <v>328</v>
      </c>
      <c r="C714" s="10" t="s">
        <v>1422</v>
      </c>
      <c r="D714" s="11" t="s">
        <v>330</v>
      </c>
      <c r="E714" s="22" t="s">
        <v>1423</v>
      </c>
      <c r="F714" s="13" t="s">
        <v>332</v>
      </c>
      <c r="G714" s="4"/>
      <c r="H714" s="4"/>
      <c r="I714" s="5"/>
      <c r="J714" s="14" t="str">
        <f t="shared" si="22"/>
        <v/>
      </c>
      <c r="K714" s="15"/>
      <c r="L714" s="10" t="s">
        <v>25</v>
      </c>
      <c r="M714" s="10"/>
      <c r="N714" s="14" t="str">
        <f t="shared" si="23"/>
        <v/>
      </c>
      <c r="O714" s="10" t="s">
        <v>36</v>
      </c>
      <c r="P714" s="16"/>
    </row>
    <row r="715" spans="2:16" ht="57.95" customHeight="1" x14ac:dyDescent="0.25">
      <c r="B715" s="10" t="s">
        <v>328</v>
      </c>
      <c r="C715" s="10" t="s">
        <v>1424</v>
      </c>
      <c r="D715" s="11" t="s">
        <v>330</v>
      </c>
      <c r="E715" s="22" t="s">
        <v>1425</v>
      </c>
      <c r="F715" s="13" t="s">
        <v>332</v>
      </c>
      <c r="G715" s="4"/>
      <c r="H715" s="4"/>
      <c r="I715" s="5"/>
      <c r="J715" s="14" t="str">
        <f t="shared" si="22"/>
        <v/>
      </c>
      <c r="K715" s="15"/>
      <c r="L715" s="10" t="s">
        <v>25</v>
      </c>
      <c r="M715" s="10"/>
      <c r="N715" s="14" t="str">
        <f t="shared" si="23"/>
        <v/>
      </c>
      <c r="O715" s="10" t="s">
        <v>36</v>
      </c>
      <c r="P715" s="16"/>
    </row>
    <row r="716" spans="2:16" ht="57.95" customHeight="1" x14ac:dyDescent="0.25">
      <c r="B716" s="10" t="s">
        <v>328</v>
      </c>
      <c r="C716" s="10" t="s">
        <v>1426</v>
      </c>
      <c r="D716" s="11" t="s">
        <v>330</v>
      </c>
      <c r="E716" s="22" t="s">
        <v>1427</v>
      </c>
      <c r="F716" s="13" t="s">
        <v>332</v>
      </c>
      <c r="G716" s="4"/>
      <c r="H716" s="4"/>
      <c r="I716" s="5"/>
      <c r="J716" s="14" t="str">
        <f t="shared" si="22"/>
        <v/>
      </c>
      <c r="K716" s="15"/>
      <c r="L716" s="10" t="s">
        <v>25</v>
      </c>
      <c r="M716" s="10"/>
      <c r="N716" s="14" t="str">
        <f t="shared" si="23"/>
        <v/>
      </c>
      <c r="O716" s="10" t="s">
        <v>36</v>
      </c>
      <c r="P716" s="16"/>
    </row>
    <row r="717" spans="2:16" ht="57.95" customHeight="1" x14ac:dyDescent="0.25">
      <c r="B717" s="10" t="s">
        <v>328</v>
      </c>
      <c r="C717" s="10" t="s">
        <v>1428</v>
      </c>
      <c r="D717" s="11" t="s">
        <v>330</v>
      </c>
      <c r="E717" s="22" t="s">
        <v>1429</v>
      </c>
      <c r="F717" s="13" t="s">
        <v>332</v>
      </c>
      <c r="G717" s="4"/>
      <c r="H717" s="4"/>
      <c r="I717" s="5"/>
      <c r="J717" s="14" t="str">
        <f t="shared" si="22"/>
        <v/>
      </c>
      <c r="K717" s="15"/>
      <c r="L717" s="10" t="s">
        <v>25</v>
      </c>
      <c r="M717" s="10"/>
      <c r="N717" s="14" t="str">
        <f t="shared" si="23"/>
        <v/>
      </c>
      <c r="O717" s="10" t="s">
        <v>36</v>
      </c>
      <c r="P717" s="16"/>
    </row>
    <row r="718" spans="2:16" ht="57.95" customHeight="1" x14ac:dyDescent="0.25">
      <c r="B718" s="10" t="s">
        <v>328</v>
      </c>
      <c r="C718" s="10" t="s">
        <v>1430</v>
      </c>
      <c r="D718" s="11" t="s">
        <v>330</v>
      </c>
      <c r="E718" s="22" t="s">
        <v>1431</v>
      </c>
      <c r="F718" s="13" t="s">
        <v>332</v>
      </c>
      <c r="G718" s="4"/>
      <c r="H718" s="4"/>
      <c r="I718" s="5"/>
      <c r="J718" s="14" t="str">
        <f t="shared" si="22"/>
        <v/>
      </c>
      <c r="K718" s="15"/>
      <c r="L718" s="10" t="s">
        <v>25</v>
      </c>
      <c r="M718" s="10"/>
      <c r="N718" s="14" t="str">
        <f t="shared" si="23"/>
        <v/>
      </c>
      <c r="O718" s="10" t="s">
        <v>36</v>
      </c>
      <c r="P718" s="16"/>
    </row>
    <row r="719" spans="2:16" ht="43.5" customHeight="1" x14ac:dyDescent="0.25">
      <c r="B719" s="10" t="s">
        <v>328</v>
      </c>
      <c r="C719" s="10" t="s">
        <v>1432</v>
      </c>
      <c r="D719" s="11" t="s">
        <v>330</v>
      </c>
      <c r="E719" s="22" t="s">
        <v>1433</v>
      </c>
      <c r="F719" s="13" t="s">
        <v>332</v>
      </c>
      <c r="G719" s="4"/>
      <c r="H719" s="4"/>
      <c r="I719" s="5"/>
      <c r="J719" s="14" t="str">
        <f t="shared" si="22"/>
        <v/>
      </c>
      <c r="K719" s="15"/>
      <c r="L719" s="10" t="s">
        <v>25</v>
      </c>
      <c r="M719" s="10"/>
      <c r="N719" s="14" t="str">
        <f t="shared" si="23"/>
        <v/>
      </c>
      <c r="O719" s="10" t="s">
        <v>36</v>
      </c>
      <c r="P719" s="16"/>
    </row>
    <row r="720" spans="2:16" ht="43.5" customHeight="1" x14ac:dyDescent="0.25">
      <c r="B720" s="10" t="s">
        <v>328</v>
      </c>
      <c r="C720" s="10" t="s">
        <v>1434</v>
      </c>
      <c r="D720" s="11" t="s">
        <v>330</v>
      </c>
      <c r="E720" s="22" t="s">
        <v>1435</v>
      </c>
      <c r="F720" s="13" t="s">
        <v>332</v>
      </c>
      <c r="G720" s="4"/>
      <c r="H720" s="4"/>
      <c r="I720" s="5"/>
      <c r="J720" s="14" t="str">
        <f t="shared" si="22"/>
        <v/>
      </c>
      <c r="K720" s="15"/>
      <c r="L720" s="10" t="s">
        <v>25</v>
      </c>
      <c r="M720" s="10"/>
      <c r="N720" s="14" t="str">
        <f t="shared" si="23"/>
        <v/>
      </c>
      <c r="O720" s="10" t="s">
        <v>36</v>
      </c>
      <c r="P720" s="16"/>
    </row>
    <row r="721" spans="2:16" ht="57.95" customHeight="1" x14ac:dyDescent="0.25">
      <c r="B721" s="10" t="s">
        <v>328</v>
      </c>
      <c r="C721" s="10" t="s">
        <v>1436</v>
      </c>
      <c r="D721" s="11" t="s">
        <v>330</v>
      </c>
      <c r="E721" s="22" t="s">
        <v>1437</v>
      </c>
      <c r="F721" s="13" t="s">
        <v>332</v>
      </c>
      <c r="G721" s="4"/>
      <c r="H721" s="4"/>
      <c r="I721" s="5"/>
      <c r="J721" s="14" t="str">
        <f t="shared" si="22"/>
        <v/>
      </c>
      <c r="K721" s="15"/>
      <c r="L721" s="10" t="s">
        <v>25</v>
      </c>
      <c r="M721" s="10"/>
      <c r="N721" s="14" t="str">
        <f t="shared" si="23"/>
        <v/>
      </c>
      <c r="O721" s="10" t="s">
        <v>36</v>
      </c>
      <c r="P721" s="16"/>
    </row>
    <row r="722" spans="2:16" ht="57.95" customHeight="1" x14ac:dyDescent="0.25">
      <c r="B722" s="10" t="s">
        <v>328</v>
      </c>
      <c r="C722" s="10" t="s">
        <v>1438</v>
      </c>
      <c r="D722" s="11" t="s">
        <v>330</v>
      </c>
      <c r="E722" s="22" t="s">
        <v>1439</v>
      </c>
      <c r="F722" s="13" t="s">
        <v>332</v>
      </c>
      <c r="G722" s="4"/>
      <c r="H722" s="4"/>
      <c r="I722" s="5"/>
      <c r="J722" s="14" t="str">
        <f t="shared" si="22"/>
        <v/>
      </c>
      <c r="K722" s="15"/>
      <c r="L722" s="10" t="s">
        <v>25</v>
      </c>
      <c r="M722" s="10"/>
      <c r="N722" s="14" t="str">
        <f t="shared" si="23"/>
        <v/>
      </c>
      <c r="O722" s="10" t="s">
        <v>36</v>
      </c>
      <c r="P722" s="16"/>
    </row>
    <row r="723" spans="2:16" ht="57.95" customHeight="1" x14ac:dyDescent="0.25">
      <c r="B723" s="10" t="s">
        <v>328</v>
      </c>
      <c r="C723" s="10" t="s">
        <v>1440</v>
      </c>
      <c r="D723" s="11" t="s">
        <v>330</v>
      </c>
      <c r="E723" s="22" t="s">
        <v>1441</v>
      </c>
      <c r="F723" s="13" t="s">
        <v>332</v>
      </c>
      <c r="G723" s="4"/>
      <c r="H723" s="4"/>
      <c r="I723" s="5"/>
      <c r="J723" s="14" t="str">
        <f t="shared" si="22"/>
        <v/>
      </c>
      <c r="K723" s="15"/>
      <c r="L723" s="10" t="s">
        <v>25</v>
      </c>
      <c r="M723" s="10"/>
      <c r="N723" s="14" t="str">
        <f t="shared" si="23"/>
        <v/>
      </c>
      <c r="O723" s="10" t="s">
        <v>36</v>
      </c>
      <c r="P723" s="16"/>
    </row>
    <row r="724" spans="2:16" ht="43.5" customHeight="1" x14ac:dyDescent="0.25">
      <c r="B724" s="10" t="s">
        <v>328</v>
      </c>
      <c r="C724" s="10" t="s">
        <v>1442</v>
      </c>
      <c r="D724" s="11" t="s">
        <v>330</v>
      </c>
      <c r="E724" s="22" t="s">
        <v>1443</v>
      </c>
      <c r="F724" s="13" t="s">
        <v>332</v>
      </c>
      <c r="G724" s="4"/>
      <c r="H724" s="4"/>
      <c r="I724" s="5"/>
      <c r="J724" s="14" t="str">
        <f t="shared" si="22"/>
        <v/>
      </c>
      <c r="K724" s="15"/>
      <c r="L724" s="10" t="s">
        <v>25</v>
      </c>
      <c r="M724" s="10"/>
      <c r="N724" s="14" t="str">
        <f t="shared" si="23"/>
        <v/>
      </c>
      <c r="O724" s="10" t="s">
        <v>36</v>
      </c>
      <c r="P724" s="16"/>
    </row>
    <row r="725" spans="2:16" ht="72.599999999999994" customHeight="1" x14ac:dyDescent="0.25">
      <c r="B725" s="10" t="s">
        <v>328</v>
      </c>
      <c r="C725" s="10" t="s">
        <v>1444</v>
      </c>
      <c r="D725" s="11" t="s">
        <v>330</v>
      </c>
      <c r="E725" s="22" t="s">
        <v>1445</v>
      </c>
      <c r="F725" s="13" t="s">
        <v>332</v>
      </c>
      <c r="G725" s="4"/>
      <c r="H725" s="4"/>
      <c r="I725" s="5"/>
      <c r="J725" s="14" t="str">
        <f t="shared" si="22"/>
        <v/>
      </c>
      <c r="K725" s="15"/>
      <c r="L725" s="10" t="s">
        <v>25</v>
      </c>
      <c r="M725" s="10"/>
      <c r="N725" s="14" t="str">
        <f t="shared" si="23"/>
        <v/>
      </c>
      <c r="O725" s="10" t="s">
        <v>36</v>
      </c>
      <c r="P725" s="16"/>
    </row>
    <row r="726" spans="2:16" ht="72.599999999999994" customHeight="1" x14ac:dyDescent="0.25">
      <c r="B726" s="10" t="s">
        <v>328</v>
      </c>
      <c r="C726" s="10" t="s">
        <v>1446</v>
      </c>
      <c r="D726" s="11" t="s">
        <v>330</v>
      </c>
      <c r="E726" s="22" t="s">
        <v>1447</v>
      </c>
      <c r="F726" s="13" t="s">
        <v>332</v>
      </c>
      <c r="G726" s="4"/>
      <c r="H726" s="4"/>
      <c r="I726" s="5"/>
      <c r="J726" s="14" t="str">
        <f t="shared" si="22"/>
        <v/>
      </c>
      <c r="K726" s="15"/>
      <c r="L726" s="10" t="s">
        <v>25</v>
      </c>
      <c r="M726" s="10"/>
      <c r="N726" s="14" t="str">
        <f t="shared" si="23"/>
        <v/>
      </c>
      <c r="O726" s="10" t="s">
        <v>36</v>
      </c>
      <c r="P726" s="16"/>
    </row>
    <row r="727" spans="2:16" ht="72.599999999999994" customHeight="1" x14ac:dyDescent="0.25">
      <c r="B727" s="10" t="s">
        <v>328</v>
      </c>
      <c r="C727" s="10" t="s">
        <v>1448</v>
      </c>
      <c r="D727" s="11" t="s">
        <v>330</v>
      </c>
      <c r="E727" s="22" t="s">
        <v>1449</v>
      </c>
      <c r="F727" s="13" t="s">
        <v>332</v>
      </c>
      <c r="G727" s="4"/>
      <c r="H727" s="4"/>
      <c r="I727" s="5"/>
      <c r="J727" s="14" t="str">
        <f t="shared" si="22"/>
        <v/>
      </c>
      <c r="K727" s="15"/>
      <c r="L727" s="10" t="s">
        <v>25</v>
      </c>
      <c r="M727" s="10"/>
      <c r="N727" s="14" t="str">
        <f t="shared" si="23"/>
        <v/>
      </c>
      <c r="O727" s="10" t="s">
        <v>25</v>
      </c>
      <c r="P727" s="16"/>
    </row>
    <row r="728" spans="2:16" ht="43.5" customHeight="1" x14ac:dyDescent="0.25">
      <c r="B728" s="10" t="s">
        <v>328</v>
      </c>
      <c r="C728" s="10" t="s">
        <v>1450</v>
      </c>
      <c r="D728" s="11" t="s">
        <v>330</v>
      </c>
      <c r="E728" s="22" t="s">
        <v>1451</v>
      </c>
      <c r="F728" s="13" t="s">
        <v>332</v>
      </c>
      <c r="G728" s="4"/>
      <c r="H728" s="4"/>
      <c r="I728" s="5"/>
      <c r="J728" s="14" t="str">
        <f t="shared" si="22"/>
        <v/>
      </c>
      <c r="K728" s="15"/>
      <c r="L728" s="10" t="s">
        <v>25</v>
      </c>
      <c r="M728" s="10"/>
      <c r="N728" s="14" t="str">
        <f t="shared" si="23"/>
        <v/>
      </c>
      <c r="O728" s="10" t="s">
        <v>25</v>
      </c>
      <c r="P728" s="16"/>
    </row>
    <row r="729" spans="2:16" ht="57.95" customHeight="1" x14ac:dyDescent="0.25">
      <c r="B729" s="10" t="s">
        <v>328</v>
      </c>
      <c r="C729" s="10" t="s">
        <v>1452</v>
      </c>
      <c r="D729" s="11" t="s">
        <v>330</v>
      </c>
      <c r="E729" s="22" t="s">
        <v>1453</v>
      </c>
      <c r="F729" s="13" t="s">
        <v>332</v>
      </c>
      <c r="G729" s="4"/>
      <c r="H729" s="4"/>
      <c r="I729" s="5"/>
      <c r="J729" s="14" t="str">
        <f t="shared" si="22"/>
        <v/>
      </c>
      <c r="K729" s="15"/>
      <c r="L729" s="10" t="s">
        <v>25</v>
      </c>
      <c r="M729" s="10"/>
      <c r="N729" s="14" t="str">
        <f t="shared" si="23"/>
        <v/>
      </c>
      <c r="O729" s="10" t="s">
        <v>25</v>
      </c>
      <c r="P729" s="16"/>
    </row>
    <row r="730" spans="2:16" ht="72.599999999999994" customHeight="1" x14ac:dyDescent="0.25">
      <c r="B730" s="10" t="s">
        <v>328</v>
      </c>
      <c r="C730" s="10" t="s">
        <v>1454</v>
      </c>
      <c r="D730" s="11" t="s">
        <v>330</v>
      </c>
      <c r="E730" s="22" t="s">
        <v>1455</v>
      </c>
      <c r="F730" s="13" t="s">
        <v>332</v>
      </c>
      <c r="G730" s="4"/>
      <c r="H730" s="4"/>
      <c r="I730" s="5"/>
      <c r="J730" s="14" t="str">
        <f t="shared" si="22"/>
        <v/>
      </c>
      <c r="K730" s="15"/>
      <c r="L730" s="10" t="s">
        <v>25</v>
      </c>
      <c r="M730" s="10"/>
      <c r="N730" s="14" t="str">
        <f t="shared" si="23"/>
        <v/>
      </c>
      <c r="O730" s="10" t="s">
        <v>25</v>
      </c>
      <c r="P730" s="16"/>
    </row>
    <row r="731" spans="2:16" ht="57.95" customHeight="1" x14ac:dyDescent="0.25">
      <c r="B731" s="10" t="s">
        <v>328</v>
      </c>
      <c r="C731" s="10" t="s">
        <v>1456</v>
      </c>
      <c r="D731" s="11" t="s">
        <v>330</v>
      </c>
      <c r="E731" s="22" t="s">
        <v>1457</v>
      </c>
      <c r="F731" s="13" t="s">
        <v>332</v>
      </c>
      <c r="G731" s="4"/>
      <c r="H731" s="4"/>
      <c r="I731" s="5"/>
      <c r="J731" s="14" t="str">
        <f t="shared" si="22"/>
        <v/>
      </c>
      <c r="K731" s="15"/>
      <c r="L731" s="10" t="s">
        <v>25</v>
      </c>
      <c r="M731" s="10"/>
      <c r="N731" s="14" t="str">
        <f t="shared" si="23"/>
        <v/>
      </c>
      <c r="O731" s="10" t="s">
        <v>36</v>
      </c>
      <c r="P731" s="16"/>
    </row>
    <row r="732" spans="2:16" ht="57.95" customHeight="1" x14ac:dyDescent="0.25">
      <c r="B732" s="10" t="s">
        <v>328</v>
      </c>
      <c r="C732" s="10" t="s">
        <v>1458</v>
      </c>
      <c r="D732" s="11" t="s">
        <v>330</v>
      </c>
      <c r="E732" s="22" t="s">
        <v>1459</v>
      </c>
      <c r="F732" s="13" t="s">
        <v>332</v>
      </c>
      <c r="G732" s="4"/>
      <c r="H732" s="4"/>
      <c r="I732" s="5"/>
      <c r="J732" s="14" t="str">
        <f t="shared" si="22"/>
        <v/>
      </c>
      <c r="K732" s="15"/>
      <c r="L732" s="10" t="s">
        <v>25</v>
      </c>
      <c r="M732" s="10"/>
      <c r="N732" s="14" t="str">
        <f t="shared" si="23"/>
        <v/>
      </c>
      <c r="O732" s="10" t="s">
        <v>36</v>
      </c>
      <c r="P732" s="16"/>
    </row>
    <row r="733" spans="2:16" ht="57.95" customHeight="1" x14ac:dyDescent="0.25">
      <c r="B733" s="10" t="s">
        <v>328</v>
      </c>
      <c r="C733" s="10" t="s">
        <v>1460</v>
      </c>
      <c r="D733" s="11" t="s">
        <v>330</v>
      </c>
      <c r="E733" s="22" t="s">
        <v>1461</v>
      </c>
      <c r="F733" s="13" t="s">
        <v>332</v>
      </c>
      <c r="G733" s="4"/>
      <c r="H733" s="4"/>
      <c r="I733" s="5"/>
      <c r="J733" s="14" t="str">
        <f t="shared" si="22"/>
        <v/>
      </c>
      <c r="K733" s="15"/>
      <c r="L733" s="10" t="s">
        <v>25</v>
      </c>
      <c r="M733" s="10"/>
      <c r="N733" s="14" t="str">
        <f t="shared" si="23"/>
        <v/>
      </c>
      <c r="O733" s="10" t="s">
        <v>36</v>
      </c>
      <c r="P733" s="16"/>
    </row>
    <row r="734" spans="2:16" ht="43.5" customHeight="1" x14ac:dyDescent="0.25">
      <c r="B734" s="10" t="s">
        <v>328</v>
      </c>
      <c r="C734" s="10" t="s">
        <v>1462</v>
      </c>
      <c r="D734" s="11" t="s">
        <v>330</v>
      </c>
      <c r="E734" s="22" t="s">
        <v>1463</v>
      </c>
      <c r="F734" s="13" t="s">
        <v>332</v>
      </c>
      <c r="G734" s="4"/>
      <c r="H734" s="4"/>
      <c r="I734" s="5"/>
      <c r="J734" s="14" t="str">
        <f t="shared" si="22"/>
        <v/>
      </c>
      <c r="K734" s="15"/>
      <c r="L734" s="10" t="s">
        <v>25</v>
      </c>
      <c r="M734" s="10"/>
      <c r="N734" s="14" t="str">
        <f t="shared" si="23"/>
        <v/>
      </c>
      <c r="O734" s="10" t="s">
        <v>36</v>
      </c>
      <c r="P734" s="16"/>
    </row>
    <row r="735" spans="2:16" ht="57.95" customHeight="1" x14ac:dyDescent="0.25">
      <c r="B735" s="10" t="s">
        <v>328</v>
      </c>
      <c r="C735" s="10" t="s">
        <v>1464</v>
      </c>
      <c r="D735" s="11" t="s">
        <v>330</v>
      </c>
      <c r="E735" s="22" t="s">
        <v>1465</v>
      </c>
      <c r="F735" s="13" t="s">
        <v>332</v>
      </c>
      <c r="G735" s="4"/>
      <c r="H735" s="4"/>
      <c r="I735" s="5"/>
      <c r="J735" s="14" t="str">
        <f t="shared" si="22"/>
        <v/>
      </c>
      <c r="K735" s="15"/>
      <c r="L735" s="10" t="s">
        <v>25</v>
      </c>
      <c r="M735" s="10"/>
      <c r="N735" s="14" t="str">
        <f t="shared" si="23"/>
        <v/>
      </c>
      <c r="O735" s="10" t="s">
        <v>36</v>
      </c>
      <c r="P735" s="16"/>
    </row>
    <row r="736" spans="2:16" ht="57.95" customHeight="1" x14ac:dyDescent="0.25">
      <c r="B736" s="10" t="s">
        <v>328</v>
      </c>
      <c r="C736" s="10" t="s">
        <v>1466</v>
      </c>
      <c r="D736" s="11" t="s">
        <v>330</v>
      </c>
      <c r="E736" s="22" t="s">
        <v>1467</v>
      </c>
      <c r="F736" s="13" t="s">
        <v>332</v>
      </c>
      <c r="G736" s="4"/>
      <c r="H736" s="4"/>
      <c r="I736" s="5"/>
      <c r="J736" s="14" t="str">
        <f t="shared" si="22"/>
        <v/>
      </c>
      <c r="K736" s="15"/>
      <c r="L736" s="10" t="s">
        <v>25</v>
      </c>
      <c r="M736" s="10"/>
      <c r="N736" s="14" t="str">
        <f t="shared" si="23"/>
        <v/>
      </c>
      <c r="O736" s="10" t="s">
        <v>36</v>
      </c>
      <c r="P736" s="16"/>
    </row>
    <row r="737" spans="2:16" ht="43.5" customHeight="1" x14ac:dyDescent="0.25">
      <c r="B737" s="10" t="s">
        <v>328</v>
      </c>
      <c r="C737" s="10" t="s">
        <v>1468</v>
      </c>
      <c r="D737" s="11" t="s">
        <v>330</v>
      </c>
      <c r="E737" s="22" t="s">
        <v>1469</v>
      </c>
      <c r="F737" s="13" t="s">
        <v>332</v>
      </c>
      <c r="G737" s="4"/>
      <c r="H737" s="4"/>
      <c r="I737" s="5"/>
      <c r="J737" s="14" t="str">
        <f t="shared" si="22"/>
        <v/>
      </c>
      <c r="K737" s="15"/>
      <c r="L737" s="10" t="s">
        <v>25</v>
      </c>
      <c r="M737" s="10"/>
      <c r="N737" s="14" t="str">
        <f t="shared" si="23"/>
        <v/>
      </c>
      <c r="O737" s="10" t="s">
        <v>36</v>
      </c>
      <c r="P737" s="16"/>
    </row>
    <row r="738" spans="2:16" ht="57.95" customHeight="1" x14ac:dyDescent="0.25">
      <c r="B738" s="10" t="s">
        <v>328</v>
      </c>
      <c r="C738" s="10" t="s">
        <v>1470</v>
      </c>
      <c r="D738" s="11" t="s">
        <v>330</v>
      </c>
      <c r="E738" s="22" t="s">
        <v>1471</v>
      </c>
      <c r="F738" s="13" t="s">
        <v>332</v>
      </c>
      <c r="G738" s="4"/>
      <c r="H738" s="4"/>
      <c r="I738" s="5"/>
      <c r="J738" s="14" t="str">
        <f t="shared" si="22"/>
        <v/>
      </c>
      <c r="K738" s="15"/>
      <c r="L738" s="10" t="s">
        <v>25</v>
      </c>
      <c r="M738" s="10"/>
      <c r="N738" s="14" t="str">
        <f t="shared" si="23"/>
        <v/>
      </c>
      <c r="O738" s="10" t="s">
        <v>36</v>
      </c>
      <c r="P738" s="16"/>
    </row>
    <row r="739" spans="2:16" ht="57.95" customHeight="1" x14ac:dyDescent="0.25">
      <c r="B739" s="10" t="s">
        <v>328</v>
      </c>
      <c r="C739" s="10" t="s">
        <v>1472</v>
      </c>
      <c r="D739" s="11" t="s">
        <v>330</v>
      </c>
      <c r="E739" s="22" t="s">
        <v>1473</v>
      </c>
      <c r="F739" s="13" t="s">
        <v>332</v>
      </c>
      <c r="G739" s="4"/>
      <c r="H739" s="4"/>
      <c r="I739" s="5"/>
      <c r="J739" s="14" t="str">
        <f t="shared" si="22"/>
        <v/>
      </c>
      <c r="K739" s="15"/>
      <c r="L739" s="10" t="s">
        <v>25</v>
      </c>
      <c r="M739" s="10"/>
      <c r="N739" s="14" t="str">
        <f t="shared" si="23"/>
        <v/>
      </c>
      <c r="O739" s="10" t="s">
        <v>36</v>
      </c>
      <c r="P739" s="16"/>
    </row>
    <row r="740" spans="2:16" ht="57.95" customHeight="1" x14ac:dyDescent="0.25">
      <c r="B740" s="10" t="s">
        <v>328</v>
      </c>
      <c r="C740" s="10" t="s">
        <v>1474</v>
      </c>
      <c r="D740" s="11" t="s">
        <v>330</v>
      </c>
      <c r="E740" s="22" t="s">
        <v>1475</v>
      </c>
      <c r="F740" s="13" t="s">
        <v>332</v>
      </c>
      <c r="G740" s="4"/>
      <c r="H740" s="4"/>
      <c r="I740" s="5"/>
      <c r="J740" s="14" t="str">
        <f t="shared" si="22"/>
        <v/>
      </c>
      <c r="K740" s="15"/>
      <c r="L740" s="10" t="s">
        <v>25</v>
      </c>
      <c r="M740" s="10"/>
      <c r="N740" s="14" t="str">
        <f t="shared" si="23"/>
        <v/>
      </c>
      <c r="O740" s="10" t="s">
        <v>36</v>
      </c>
      <c r="P740" s="16"/>
    </row>
    <row r="741" spans="2:16" ht="57.95" customHeight="1" x14ac:dyDescent="0.25">
      <c r="B741" s="10" t="s">
        <v>328</v>
      </c>
      <c r="C741" s="10" t="s">
        <v>1476</v>
      </c>
      <c r="D741" s="11" t="s">
        <v>330</v>
      </c>
      <c r="E741" s="22" t="s">
        <v>1477</v>
      </c>
      <c r="F741" s="13" t="s">
        <v>332</v>
      </c>
      <c r="G741" s="4"/>
      <c r="H741" s="4"/>
      <c r="I741" s="5"/>
      <c r="J741" s="14" t="str">
        <f t="shared" si="22"/>
        <v/>
      </c>
      <c r="K741" s="15"/>
      <c r="L741" s="10" t="s">
        <v>25</v>
      </c>
      <c r="M741" s="10"/>
      <c r="N741" s="14" t="str">
        <f t="shared" si="23"/>
        <v/>
      </c>
      <c r="O741" s="10" t="s">
        <v>36</v>
      </c>
      <c r="P741" s="16"/>
    </row>
    <row r="742" spans="2:16" ht="57.95" customHeight="1" x14ac:dyDescent="0.25">
      <c r="B742" s="10" t="s">
        <v>328</v>
      </c>
      <c r="C742" s="10" t="s">
        <v>1478</v>
      </c>
      <c r="D742" s="11" t="s">
        <v>330</v>
      </c>
      <c r="E742" s="22" t="s">
        <v>1479</v>
      </c>
      <c r="F742" s="13" t="s">
        <v>332</v>
      </c>
      <c r="G742" s="4"/>
      <c r="H742" s="4"/>
      <c r="I742" s="5"/>
      <c r="J742" s="14" t="str">
        <f t="shared" si="22"/>
        <v/>
      </c>
      <c r="K742" s="15"/>
      <c r="L742" s="10" t="s">
        <v>25</v>
      </c>
      <c r="M742" s="10"/>
      <c r="N742" s="14" t="str">
        <f t="shared" si="23"/>
        <v/>
      </c>
      <c r="O742" s="10" t="s">
        <v>36</v>
      </c>
      <c r="P742" s="16"/>
    </row>
    <row r="743" spans="2:16" ht="57.95" customHeight="1" x14ac:dyDescent="0.25">
      <c r="B743" s="10" t="s">
        <v>328</v>
      </c>
      <c r="C743" s="10" t="s">
        <v>1480</v>
      </c>
      <c r="D743" s="11" t="s">
        <v>330</v>
      </c>
      <c r="E743" s="22" t="s">
        <v>1481</v>
      </c>
      <c r="F743" s="13" t="s">
        <v>332</v>
      </c>
      <c r="G743" s="4"/>
      <c r="H743" s="4"/>
      <c r="I743" s="5"/>
      <c r="J743" s="14" t="str">
        <f t="shared" si="22"/>
        <v/>
      </c>
      <c r="K743" s="15"/>
      <c r="L743" s="10" t="s">
        <v>25</v>
      </c>
      <c r="M743" s="10"/>
      <c r="N743" s="14" t="str">
        <f t="shared" si="23"/>
        <v/>
      </c>
      <c r="O743" s="10" t="s">
        <v>36</v>
      </c>
      <c r="P743" s="16"/>
    </row>
    <row r="744" spans="2:16" ht="43.5" customHeight="1" x14ac:dyDescent="0.25">
      <c r="B744" s="10" t="s">
        <v>328</v>
      </c>
      <c r="C744" s="10" t="s">
        <v>1482</v>
      </c>
      <c r="D744" s="11" t="s">
        <v>330</v>
      </c>
      <c r="E744" s="22" t="s">
        <v>1483</v>
      </c>
      <c r="F744" s="13" t="s">
        <v>332</v>
      </c>
      <c r="G744" s="4"/>
      <c r="H744" s="4"/>
      <c r="I744" s="5"/>
      <c r="J744" s="14" t="str">
        <f t="shared" si="22"/>
        <v/>
      </c>
      <c r="K744" s="15"/>
      <c r="L744" s="10" t="s">
        <v>25</v>
      </c>
      <c r="M744" s="10"/>
      <c r="N744" s="14" t="str">
        <f t="shared" si="23"/>
        <v/>
      </c>
      <c r="O744" s="10" t="s">
        <v>36</v>
      </c>
      <c r="P744" s="16"/>
    </row>
    <row r="745" spans="2:16" ht="43.5" customHeight="1" x14ac:dyDescent="0.25">
      <c r="B745" s="10" t="s">
        <v>328</v>
      </c>
      <c r="C745" s="10" t="s">
        <v>1484</v>
      </c>
      <c r="D745" s="11" t="s">
        <v>330</v>
      </c>
      <c r="E745" s="22" t="s">
        <v>1485</v>
      </c>
      <c r="F745" s="13" t="s">
        <v>332</v>
      </c>
      <c r="G745" s="4"/>
      <c r="H745" s="4"/>
      <c r="I745" s="5"/>
      <c r="J745" s="14" t="str">
        <f t="shared" si="22"/>
        <v/>
      </c>
      <c r="K745" s="15"/>
      <c r="L745" s="10" t="s">
        <v>25</v>
      </c>
      <c r="M745" s="10"/>
      <c r="N745" s="14" t="str">
        <f t="shared" si="23"/>
        <v/>
      </c>
      <c r="O745" s="10" t="s">
        <v>36</v>
      </c>
      <c r="P745" s="16"/>
    </row>
    <row r="746" spans="2:16" ht="43.5" customHeight="1" x14ac:dyDescent="0.25">
      <c r="B746" s="10" t="s">
        <v>328</v>
      </c>
      <c r="C746" s="10" t="s">
        <v>1486</v>
      </c>
      <c r="D746" s="11" t="s">
        <v>330</v>
      </c>
      <c r="E746" s="22" t="s">
        <v>1487</v>
      </c>
      <c r="F746" s="13" t="s">
        <v>332</v>
      </c>
      <c r="G746" s="4"/>
      <c r="H746" s="4"/>
      <c r="I746" s="5"/>
      <c r="J746" s="14" t="str">
        <f t="shared" si="22"/>
        <v/>
      </c>
      <c r="K746" s="15"/>
      <c r="L746" s="10" t="s">
        <v>25</v>
      </c>
      <c r="M746" s="10"/>
      <c r="N746" s="14" t="str">
        <f t="shared" si="23"/>
        <v/>
      </c>
      <c r="O746" s="10" t="s">
        <v>36</v>
      </c>
      <c r="P746" s="16"/>
    </row>
    <row r="747" spans="2:16" ht="43.5" customHeight="1" x14ac:dyDescent="0.25">
      <c r="B747" s="10" t="s">
        <v>328</v>
      </c>
      <c r="C747" s="10" t="s">
        <v>1488</v>
      </c>
      <c r="D747" s="11" t="s">
        <v>330</v>
      </c>
      <c r="E747" s="22" t="s">
        <v>1489</v>
      </c>
      <c r="F747" s="13" t="s">
        <v>332</v>
      </c>
      <c r="G747" s="4"/>
      <c r="H747" s="4"/>
      <c r="I747" s="5"/>
      <c r="J747" s="14" t="str">
        <f t="shared" si="22"/>
        <v/>
      </c>
      <c r="K747" s="15"/>
      <c r="L747" s="10" t="s">
        <v>25</v>
      </c>
      <c r="M747" s="10"/>
      <c r="N747" s="14" t="str">
        <f t="shared" si="23"/>
        <v/>
      </c>
      <c r="O747" s="10" t="s">
        <v>36</v>
      </c>
      <c r="P747" s="16"/>
    </row>
    <row r="748" spans="2:16" ht="43.5" customHeight="1" x14ac:dyDescent="0.25">
      <c r="B748" s="10" t="s">
        <v>328</v>
      </c>
      <c r="C748" s="10" t="s">
        <v>1490</v>
      </c>
      <c r="D748" s="11" t="s">
        <v>330</v>
      </c>
      <c r="E748" s="22" t="s">
        <v>1491</v>
      </c>
      <c r="F748" s="13" t="s">
        <v>332</v>
      </c>
      <c r="G748" s="4"/>
      <c r="H748" s="4"/>
      <c r="I748" s="5"/>
      <c r="J748" s="14" t="str">
        <f t="shared" si="22"/>
        <v/>
      </c>
      <c r="K748" s="15"/>
      <c r="L748" s="10" t="s">
        <v>25</v>
      </c>
      <c r="M748" s="10"/>
      <c r="N748" s="14" t="str">
        <f t="shared" si="23"/>
        <v/>
      </c>
      <c r="O748" s="10" t="s">
        <v>36</v>
      </c>
      <c r="P748" s="16"/>
    </row>
    <row r="749" spans="2:16" ht="43.5" customHeight="1" x14ac:dyDescent="0.25">
      <c r="B749" s="10" t="s">
        <v>328</v>
      </c>
      <c r="C749" s="10" t="s">
        <v>1492</v>
      </c>
      <c r="D749" s="11" t="s">
        <v>330</v>
      </c>
      <c r="E749" s="22" t="s">
        <v>1493</v>
      </c>
      <c r="F749" s="13" t="s">
        <v>332</v>
      </c>
      <c r="G749" s="4"/>
      <c r="H749" s="4"/>
      <c r="I749" s="5"/>
      <c r="J749" s="14" t="str">
        <f t="shared" si="22"/>
        <v/>
      </c>
      <c r="K749" s="15"/>
      <c r="L749" s="10" t="s">
        <v>25</v>
      </c>
      <c r="M749" s="10"/>
      <c r="N749" s="14" t="str">
        <f t="shared" si="23"/>
        <v/>
      </c>
      <c r="O749" s="10" t="s">
        <v>36</v>
      </c>
      <c r="P749" s="16"/>
    </row>
    <row r="750" spans="2:16" ht="57.95" customHeight="1" x14ac:dyDescent="0.25">
      <c r="B750" s="10" t="s">
        <v>328</v>
      </c>
      <c r="C750" s="10" t="s">
        <v>1494</v>
      </c>
      <c r="D750" s="11" t="s">
        <v>330</v>
      </c>
      <c r="E750" s="22" t="s">
        <v>1495</v>
      </c>
      <c r="F750" s="13" t="s">
        <v>332</v>
      </c>
      <c r="G750" s="4"/>
      <c r="H750" s="4"/>
      <c r="I750" s="5"/>
      <c r="J750" s="14" t="str">
        <f t="shared" si="22"/>
        <v/>
      </c>
      <c r="K750" s="15"/>
      <c r="L750" s="10" t="s">
        <v>25</v>
      </c>
      <c r="M750" s="10"/>
      <c r="N750" s="14" t="str">
        <f t="shared" si="23"/>
        <v/>
      </c>
      <c r="O750" s="10" t="s">
        <v>36</v>
      </c>
      <c r="P750" s="16"/>
    </row>
    <row r="751" spans="2:16" ht="43.5" customHeight="1" x14ac:dyDescent="0.25">
      <c r="B751" s="10" t="s">
        <v>328</v>
      </c>
      <c r="C751" s="10" t="s">
        <v>1496</v>
      </c>
      <c r="D751" s="11" t="s">
        <v>330</v>
      </c>
      <c r="E751" s="22" t="s">
        <v>1497</v>
      </c>
      <c r="F751" s="13" t="s">
        <v>332</v>
      </c>
      <c r="G751" s="4"/>
      <c r="H751" s="4"/>
      <c r="I751" s="5"/>
      <c r="J751" s="14" t="str">
        <f t="shared" si="22"/>
        <v/>
      </c>
      <c r="K751" s="15"/>
      <c r="L751" s="10" t="s">
        <v>25</v>
      </c>
      <c r="M751" s="10"/>
      <c r="N751" s="14" t="str">
        <f t="shared" si="23"/>
        <v/>
      </c>
      <c r="O751" s="10" t="s">
        <v>36</v>
      </c>
      <c r="P751" s="16"/>
    </row>
    <row r="752" spans="2:16" ht="43.5" customHeight="1" x14ac:dyDescent="0.25">
      <c r="B752" s="10" t="s">
        <v>328</v>
      </c>
      <c r="C752" s="10" t="s">
        <v>1498</v>
      </c>
      <c r="D752" s="11" t="s">
        <v>330</v>
      </c>
      <c r="E752" s="22" t="s">
        <v>1499</v>
      </c>
      <c r="F752" s="13" t="s">
        <v>332</v>
      </c>
      <c r="G752" s="4"/>
      <c r="H752" s="4"/>
      <c r="I752" s="5"/>
      <c r="J752" s="14" t="str">
        <f t="shared" si="22"/>
        <v/>
      </c>
      <c r="K752" s="15"/>
      <c r="L752" s="10" t="s">
        <v>25</v>
      </c>
      <c r="M752" s="10"/>
      <c r="N752" s="14" t="str">
        <f t="shared" si="23"/>
        <v/>
      </c>
      <c r="O752" s="10" t="s">
        <v>36</v>
      </c>
      <c r="P752" s="16"/>
    </row>
    <row r="753" spans="2:16" ht="43.5" customHeight="1" x14ac:dyDescent="0.25">
      <c r="B753" s="10" t="s">
        <v>328</v>
      </c>
      <c r="C753" s="10" t="s">
        <v>1500</v>
      </c>
      <c r="D753" s="11" t="s">
        <v>330</v>
      </c>
      <c r="E753" s="22" t="s">
        <v>1501</v>
      </c>
      <c r="F753" s="13" t="s">
        <v>332</v>
      </c>
      <c r="G753" s="4"/>
      <c r="H753" s="4"/>
      <c r="I753" s="5"/>
      <c r="J753" s="14" t="str">
        <f t="shared" si="22"/>
        <v/>
      </c>
      <c r="K753" s="15"/>
      <c r="L753" s="10" t="s">
        <v>25</v>
      </c>
      <c r="M753" s="10"/>
      <c r="N753" s="14" t="str">
        <f t="shared" si="23"/>
        <v/>
      </c>
      <c r="O753" s="10" t="s">
        <v>36</v>
      </c>
      <c r="P753" s="16"/>
    </row>
    <row r="754" spans="2:16" ht="43.5" customHeight="1" x14ac:dyDescent="0.25">
      <c r="B754" s="10" t="s">
        <v>328</v>
      </c>
      <c r="C754" s="10" t="s">
        <v>1502</v>
      </c>
      <c r="D754" s="11" t="s">
        <v>330</v>
      </c>
      <c r="E754" s="22" t="s">
        <v>1503</v>
      </c>
      <c r="F754" s="13" t="s">
        <v>332</v>
      </c>
      <c r="G754" s="4"/>
      <c r="H754" s="4"/>
      <c r="I754" s="5"/>
      <c r="J754" s="14" t="str">
        <f t="shared" si="22"/>
        <v/>
      </c>
      <c r="K754" s="15"/>
      <c r="L754" s="10" t="s">
        <v>25</v>
      </c>
      <c r="M754" s="10"/>
      <c r="N754" s="14" t="str">
        <f t="shared" si="23"/>
        <v/>
      </c>
      <c r="O754" s="10" t="s">
        <v>36</v>
      </c>
      <c r="P754" s="16"/>
    </row>
    <row r="755" spans="2:16" ht="43.5" customHeight="1" x14ac:dyDescent="0.25">
      <c r="B755" s="10" t="s">
        <v>328</v>
      </c>
      <c r="C755" s="10" t="s">
        <v>1504</v>
      </c>
      <c r="D755" s="11" t="s">
        <v>330</v>
      </c>
      <c r="E755" s="22" t="s">
        <v>1505</v>
      </c>
      <c r="F755" s="13" t="s">
        <v>332</v>
      </c>
      <c r="G755" s="4"/>
      <c r="H755" s="4"/>
      <c r="I755" s="5"/>
      <c r="J755" s="14" t="str">
        <f t="shared" si="22"/>
        <v/>
      </c>
      <c r="K755" s="15"/>
      <c r="L755" s="10" t="s">
        <v>25</v>
      </c>
      <c r="M755" s="10"/>
      <c r="N755" s="14" t="str">
        <f t="shared" si="23"/>
        <v/>
      </c>
      <c r="O755" s="10" t="s">
        <v>36</v>
      </c>
      <c r="P755" s="16"/>
    </row>
    <row r="756" spans="2:16" ht="43.5" customHeight="1" x14ac:dyDescent="0.25">
      <c r="B756" s="10" t="s">
        <v>328</v>
      </c>
      <c r="C756" s="10" t="s">
        <v>1506</v>
      </c>
      <c r="D756" s="11" t="s">
        <v>330</v>
      </c>
      <c r="E756" s="22" t="s">
        <v>1507</v>
      </c>
      <c r="F756" s="13" t="s">
        <v>332</v>
      </c>
      <c r="G756" s="4"/>
      <c r="H756" s="4"/>
      <c r="I756" s="5"/>
      <c r="J756" s="14" t="str">
        <f t="shared" si="22"/>
        <v/>
      </c>
      <c r="K756" s="15"/>
      <c r="L756" s="10" t="s">
        <v>25</v>
      </c>
      <c r="M756" s="10"/>
      <c r="N756" s="14" t="str">
        <f t="shared" si="23"/>
        <v/>
      </c>
      <c r="O756" s="10" t="s">
        <v>36</v>
      </c>
      <c r="P756" s="16"/>
    </row>
    <row r="757" spans="2:16" ht="43.5" customHeight="1" x14ac:dyDescent="0.25">
      <c r="B757" s="10" t="s">
        <v>328</v>
      </c>
      <c r="C757" s="10" t="s">
        <v>1508</v>
      </c>
      <c r="D757" s="11" t="s">
        <v>330</v>
      </c>
      <c r="E757" s="22" t="s">
        <v>1509</v>
      </c>
      <c r="F757" s="13" t="s">
        <v>332</v>
      </c>
      <c r="G757" s="4"/>
      <c r="H757" s="4"/>
      <c r="I757" s="5"/>
      <c r="J757" s="14" t="str">
        <f t="shared" si="22"/>
        <v/>
      </c>
      <c r="K757" s="15"/>
      <c r="L757" s="10" t="s">
        <v>25</v>
      </c>
      <c r="M757" s="10"/>
      <c r="N757" s="14" t="str">
        <f t="shared" si="23"/>
        <v/>
      </c>
      <c r="O757" s="10" t="s">
        <v>36</v>
      </c>
      <c r="P757" s="16"/>
    </row>
    <row r="758" spans="2:16" ht="43.5" customHeight="1" x14ac:dyDescent="0.25">
      <c r="B758" s="10" t="s">
        <v>328</v>
      </c>
      <c r="C758" s="10" t="s">
        <v>1510</v>
      </c>
      <c r="D758" s="11" t="s">
        <v>330</v>
      </c>
      <c r="E758" s="22" t="s">
        <v>1511</v>
      </c>
      <c r="F758" s="13" t="s">
        <v>332</v>
      </c>
      <c r="G758" s="4"/>
      <c r="H758" s="4"/>
      <c r="I758" s="5"/>
      <c r="J758" s="14" t="str">
        <f t="shared" si="22"/>
        <v/>
      </c>
      <c r="K758" s="15"/>
      <c r="L758" s="10" t="s">
        <v>25</v>
      </c>
      <c r="M758" s="10"/>
      <c r="N758" s="14" t="str">
        <f t="shared" si="23"/>
        <v/>
      </c>
      <c r="O758" s="10" t="s">
        <v>36</v>
      </c>
      <c r="P758" s="16"/>
    </row>
    <row r="759" spans="2:16" ht="43.5" customHeight="1" x14ac:dyDescent="0.25">
      <c r="B759" s="10" t="s">
        <v>328</v>
      </c>
      <c r="C759" s="10" t="s">
        <v>1512</v>
      </c>
      <c r="D759" s="11" t="s">
        <v>330</v>
      </c>
      <c r="E759" s="22" t="s">
        <v>1513</v>
      </c>
      <c r="F759" s="13" t="s">
        <v>332</v>
      </c>
      <c r="G759" s="4"/>
      <c r="H759" s="4"/>
      <c r="I759" s="5"/>
      <c r="J759" s="14" t="str">
        <f t="shared" si="22"/>
        <v/>
      </c>
      <c r="K759" s="15"/>
      <c r="L759" s="10" t="s">
        <v>25</v>
      </c>
      <c r="M759" s="10"/>
      <c r="N759" s="14" t="str">
        <f t="shared" si="23"/>
        <v/>
      </c>
      <c r="O759" s="10" t="s">
        <v>36</v>
      </c>
      <c r="P759" s="16"/>
    </row>
    <row r="760" spans="2:16" ht="43.5" customHeight="1" x14ac:dyDescent="0.25">
      <c r="B760" s="10" t="s">
        <v>328</v>
      </c>
      <c r="C760" s="10" t="s">
        <v>1514</v>
      </c>
      <c r="D760" s="11" t="s">
        <v>330</v>
      </c>
      <c r="E760" s="22" t="s">
        <v>1515</v>
      </c>
      <c r="F760" s="13" t="s">
        <v>332</v>
      </c>
      <c r="G760" s="4"/>
      <c r="H760" s="4"/>
      <c r="I760" s="5"/>
      <c r="J760" s="14" t="str">
        <f t="shared" si="22"/>
        <v/>
      </c>
      <c r="K760" s="15"/>
      <c r="L760" s="10" t="s">
        <v>25</v>
      </c>
      <c r="M760" s="10"/>
      <c r="N760" s="14" t="str">
        <f t="shared" si="23"/>
        <v/>
      </c>
      <c r="O760" s="10" t="s">
        <v>36</v>
      </c>
      <c r="P760" s="16"/>
    </row>
    <row r="761" spans="2:16" ht="57.95" customHeight="1" x14ac:dyDescent="0.25">
      <c r="B761" s="10" t="s">
        <v>328</v>
      </c>
      <c r="C761" s="10" t="s">
        <v>1516</v>
      </c>
      <c r="D761" s="11" t="s">
        <v>330</v>
      </c>
      <c r="E761" s="22" t="s">
        <v>1517</v>
      </c>
      <c r="F761" s="13" t="s">
        <v>332</v>
      </c>
      <c r="G761" s="4"/>
      <c r="H761" s="4"/>
      <c r="I761" s="5"/>
      <c r="J761" s="14" t="str">
        <f t="shared" si="22"/>
        <v/>
      </c>
      <c r="K761" s="15"/>
      <c r="L761" s="10" t="s">
        <v>25</v>
      </c>
      <c r="M761" s="10"/>
      <c r="N761" s="14" t="str">
        <f t="shared" si="23"/>
        <v/>
      </c>
      <c r="O761" s="10" t="s">
        <v>36</v>
      </c>
      <c r="P761" s="16"/>
    </row>
    <row r="762" spans="2:16" ht="43.5" customHeight="1" x14ac:dyDescent="0.25">
      <c r="B762" s="10" t="s">
        <v>328</v>
      </c>
      <c r="C762" s="10" t="s">
        <v>1518</v>
      </c>
      <c r="D762" s="11" t="s">
        <v>330</v>
      </c>
      <c r="E762" s="22" t="s">
        <v>1519</v>
      </c>
      <c r="F762" s="13" t="s">
        <v>332</v>
      </c>
      <c r="G762" s="4"/>
      <c r="H762" s="4"/>
      <c r="I762" s="5"/>
      <c r="J762" s="14" t="str">
        <f t="shared" si="22"/>
        <v/>
      </c>
      <c r="K762" s="15"/>
      <c r="L762" s="10" t="s">
        <v>25</v>
      </c>
      <c r="M762" s="10"/>
      <c r="N762" s="14" t="str">
        <f t="shared" si="23"/>
        <v/>
      </c>
      <c r="O762" s="10" t="s">
        <v>36</v>
      </c>
      <c r="P762" s="16"/>
    </row>
    <row r="763" spans="2:16" ht="43.5" customHeight="1" x14ac:dyDescent="0.25">
      <c r="B763" s="10" t="s">
        <v>328</v>
      </c>
      <c r="C763" s="10" t="s">
        <v>1520</v>
      </c>
      <c r="D763" s="11" t="s">
        <v>330</v>
      </c>
      <c r="E763" s="22" t="s">
        <v>1521</v>
      </c>
      <c r="F763" s="13" t="s">
        <v>332</v>
      </c>
      <c r="G763" s="4"/>
      <c r="H763" s="4"/>
      <c r="I763" s="5"/>
      <c r="J763" s="14" t="str">
        <f t="shared" si="22"/>
        <v/>
      </c>
      <c r="K763" s="15"/>
      <c r="L763" s="10" t="s">
        <v>25</v>
      </c>
      <c r="M763" s="10"/>
      <c r="N763" s="14" t="str">
        <f t="shared" si="23"/>
        <v/>
      </c>
      <c r="O763" s="10" t="s">
        <v>36</v>
      </c>
      <c r="P763" s="16"/>
    </row>
    <row r="764" spans="2:16" ht="43.5" customHeight="1" x14ac:dyDescent="0.25">
      <c r="B764" s="10" t="s">
        <v>328</v>
      </c>
      <c r="C764" s="10" t="s">
        <v>1522</v>
      </c>
      <c r="D764" s="11" t="s">
        <v>330</v>
      </c>
      <c r="E764" s="22" t="s">
        <v>1523</v>
      </c>
      <c r="F764" s="13" t="s">
        <v>332</v>
      </c>
      <c r="G764" s="4"/>
      <c r="H764" s="4"/>
      <c r="I764" s="5"/>
      <c r="J764" s="14" t="str">
        <f t="shared" si="22"/>
        <v/>
      </c>
      <c r="K764" s="15"/>
      <c r="L764" s="10" t="s">
        <v>25</v>
      </c>
      <c r="M764" s="10"/>
      <c r="N764" s="14" t="str">
        <f t="shared" si="23"/>
        <v/>
      </c>
      <c r="O764" s="10" t="s">
        <v>36</v>
      </c>
      <c r="P764" s="16"/>
    </row>
    <row r="765" spans="2:16" ht="57.95" customHeight="1" x14ac:dyDescent="0.25">
      <c r="B765" s="10" t="s">
        <v>328</v>
      </c>
      <c r="C765" s="10" t="s">
        <v>1524</v>
      </c>
      <c r="D765" s="11" t="s">
        <v>330</v>
      </c>
      <c r="E765" s="22" t="s">
        <v>1525</v>
      </c>
      <c r="F765" s="13" t="s">
        <v>332</v>
      </c>
      <c r="G765" s="4"/>
      <c r="H765" s="4"/>
      <c r="I765" s="5"/>
      <c r="J765" s="14" t="str">
        <f t="shared" si="22"/>
        <v/>
      </c>
      <c r="K765" s="15"/>
      <c r="L765" s="10" t="s">
        <v>25</v>
      </c>
      <c r="M765" s="10"/>
      <c r="N765" s="14" t="str">
        <f t="shared" si="23"/>
        <v/>
      </c>
      <c r="O765" s="10" t="s">
        <v>36</v>
      </c>
      <c r="P765" s="16"/>
    </row>
    <row r="766" spans="2:16" ht="57.95" customHeight="1" x14ac:dyDescent="0.25">
      <c r="B766" s="17" t="s">
        <v>1526</v>
      </c>
      <c r="C766" s="17" t="s">
        <v>1527</v>
      </c>
      <c r="D766" s="18" t="s">
        <v>1528</v>
      </c>
      <c r="E766" s="23" t="s">
        <v>1529</v>
      </c>
      <c r="F766" s="20" t="s">
        <v>1530</v>
      </c>
      <c r="G766" s="4"/>
      <c r="H766" s="4"/>
      <c r="I766" s="5"/>
      <c r="J766" s="14" t="str">
        <f t="shared" si="22"/>
        <v/>
      </c>
      <c r="K766" s="15"/>
      <c r="L766" s="10" t="s">
        <v>25</v>
      </c>
      <c r="M766" s="10"/>
      <c r="N766" s="14" t="str">
        <f t="shared" si="23"/>
        <v/>
      </c>
      <c r="O766" s="10" t="s">
        <v>36</v>
      </c>
      <c r="P766" s="16"/>
    </row>
    <row r="767" spans="2:16" ht="43.5" customHeight="1" x14ac:dyDescent="0.25">
      <c r="B767" s="17" t="s">
        <v>1526</v>
      </c>
      <c r="C767" s="17" t="s">
        <v>1531</v>
      </c>
      <c r="D767" s="18" t="s">
        <v>1528</v>
      </c>
      <c r="E767" s="23" t="s">
        <v>1532</v>
      </c>
      <c r="F767" s="20" t="s">
        <v>1530</v>
      </c>
      <c r="G767" s="4"/>
      <c r="H767" s="4"/>
      <c r="I767" s="5"/>
      <c r="J767" s="14" t="str">
        <f t="shared" si="22"/>
        <v/>
      </c>
      <c r="K767" s="15"/>
      <c r="L767" s="10" t="s">
        <v>25</v>
      </c>
      <c r="M767" s="10"/>
      <c r="N767" s="14" t="str">
        <f t="shared" si="23"/>
        <v/>
      </c>
      <c r="O767" s="10" t="s">
        <v>36</v>
      </c>
      <c r="P767" s="16"/>
    </row>
    <row r="768" spans="2:16" ht="57.95" customHeight="1" x14ac:dyDescent="0.25">
      <c r="B768" s="17" t="s">
        <v>1526</v>
      </c>
      <c r="C768" s="17" t="s">
        <v>1533</v>
      </c>
      <c r="D768" s="18" t="s">
        <v>1528</v>
      </c>
      <c r="E768" s="23" t="s">
        <v>1534</v>
      </c>
      <c r="F768" s="20" t="s">
        <v>1530</v>
      </c>
      <c r="G768" s="4"/>
      <c r="H768" s="4"/>
      <c r="I768" s="5"/>
      <c r="J768" s="14" t="str">
        <f t="shared" si="22"/>
        <v/>
      </c>
      <c r="K768" s="15"/>
      <c r="L768" s="10" t="s">
        <v>25</v>
      </c>
      <c r="M768" s="10"/>
      <c r="N768" s="14" t="str">
        <f t="shared" si="23"/>
        <v/>
      </c>
      <c r="O768" s="10" t="s">
        <v>36</v>
      </c>
      <c r="P768" s="16"/>
    </row>
    <row r="769" spans="2:16" ht="43.5" customHeight="1" x14ac:dyDescent="0.25">
      <c r="B769" s="17" t="s">
        <v>1526</v>
      </c>
      <c r="C769" s="17" t="s">
        <v>1535</v>
      </c>
      <c r="D769" s="18" t="s">
        <v>1528</v>
      </c>
      <c r="E769" s="23" t="s">
        <v>1536</v>
      </c>
      <c r="F769" s="20" t="s">
        <v>1530</v>
      </c>
      <c r="G769" s="4"/>
      <c r="H769" s="4"/>
      <c r="I769" s="5"/>
      <c r="J769" s="14" t="str">
        <f t="shared" si="22"/>
        <v/>
      </c>
      <c r="K769" s="15"/>
      <c r="L769" s="10" t="s">
        <v>25</v>
      </c>
      <c r="M769" s="10"/>
      <c r="N769" s="14" t="str">
        <f t="shared" si="23"/>
        <v/>
      </c>
      <c r="O769" s="10" t="s">
        <v>36</v>
      </c>
      <c r="P769" s="16"/>
    </row>
    <row r="770" spans="2:16" ht="57.95" customHeight="1" x14ac:dyDescent="0.25">
      <c r="B770" s="17" t="s">
        <v>1526</v>
      </c>
      <c r="C770" s="17" t="s">
        <v>1537</v>
      </c>
      <c r="D770" s="18" t="s">
        <v>1528</v>
      </c>
      <c r="E770" s="23" t="s">
        <v>1538</v>
      </c>
      <c r="F770" s="20" t="s">
        <v>1530</v>
      </c>
      <c r="G770" s="4"/>
      <c r="H770" s="4"/>
      <c r="I770" s="5"/>
      <c r="J770" s="14" t="str">
        <f t="shared" si="22"/>
        <v/>
      </c>
      <c r="K770" s="15"/>
      <c r="L770" s="10" t="s">
        <v>25</v>
      </c>
      <c r="M770" s="10"/>
      <c r="N770" s="14" t="str">
        <f t="shared" si="23"/>
        <v/>
      </c>
      <c r="O770" s="10" t="s">
        <v>25</v>
      </c>
      <c r="P770" s="16"/>
    </row>
    <row r="771" spans="2:16" ht="72.599999999999994" customHeight="1" x14ac:dyDescent="0.25">
      <c r="B771" s="17" t="s">
        <v>1526</v>
      </c>
      <c r="C771" s="17" t="s">
        <v>1539</v>
      </c>
      <c r="D771" s="18" t="s">
        <v>1528</v>
      </c>
      <c r="E771" s="23" t="s">
        <v>1540</v>
      </c>
      <c r="F771" s="20" t="s">
        <v>1530</v>
      </c>
      <c r="G771" s="4"/>
      <c r="H771" s="4"/>
      <c r="I771" s="5"/>
      <c r="J771" s="14" t="str">
        <f t="shared" si="22"/>
        <v/>
      </c>
      <c r="K771" s="15"/>
      <c r="L771" s="10" t="s">
        <v>25</v>
      </c>
      <c r="M771" s="10"/>
      <c r="N771" s="14" t="str">
        <f t="shared" si="23"/>
        <v/>
      </c>
      <c r="O771" s="10" t="s">
        <v>36</v>
      </c>
      <c r="P771" s="16"/>
    </row>
    <row r="772" spans="2:16" ht="57.95" customHeight="1" x14ac:dyDescent="0.25">
      <c r="B772" s="17" t="s">
        <v>1526</v>
      </c>
      <c r="C772" s="17" t="s">
        <v>1541</v>
      </c>
      <c r="D772" s="18" t="s">
        <v>1528</v>
      </c>
      <c r="E772" s="23" t="s">
        <v>1542</v>
      </c>
      <c r="F772" s="20" t="s">
        <v>1530</v>
      </c>
      <c r="G772" s="4"/>
      <c r="H772" s="4"/>
      <c r="I772" s="5"/>
      <c r="J772" s="14" t="str">
        <f t="shared" si="22"/>
        <v/>
      </c>
      <c r="K772" s="15"/>
      <c r="L772" s="10" t="s">
        <v>25</v>
      </c>
      <c r="M772" s="10"/>
      <c r="N772" s="14" t="str">
        <f t="shared" si="23"/>
        <v/>
      </c>
      <c r="O772" s="10" t="s">
        <v>25</v>
      </c>
      <c r="P772" s="16"/>
    </row>
    <row r="773" spans="2:16" ht="57.95" customHeight="1" x14ac:dyDescent="0.25">
      <c r="B773" s="17" t="s">
        <v>1526</v>
      </c>
      <c r="C773" s="17" t="s">
        <v>1543</v>
      </c>
      <c r="D773" s="18" t="s">
        <v>1528</v>
      </c>
      <c r="E773" s="23" t="s">
        <v>1544</v>
      </c>
      <c r="F773" s="20" t="s">
        <v>1530</v>
      </c>
      <c r="G773" s="4"/>
      <c r="H773" s="4"/>
      <c r="I773" s="5"/>
      <c r="J773" s="14" t="str">
        <f t="shared" si="22"/>
        <v/>
      </c>
      <c r="K773" s="15"/>
      <c r="L773" s="10" t="s">
        <v>25</v>
      </c>
      <c r="M773" s="10"/>
      <c r="N773" s="14" t="str">
        <f t="shared" si="23"/>
        <v/>
      </c>
      <c r="O773" s="10" t="s">
        <v>25</v>
      </c>
      <c r="P773" s="16"/>
    </row>
    <row r="774" spans="2:16" ht="57.95" customHeight="1" x14ac:dyDescent="0.25">
      <c r="B774" s="17" t="s">
        <v>1526</v>
      </c>
      <c r="C774" s="17" t="s">
        <v>1545</v>
      </c>
      <c r="D774" s="18" t="s">
        <v>1528</v>
      </c>
      <c r="E774" s="23" t="s">
        <v>1546</v>
      </c>
      <c r="F774" s="20" t="s">
        <v>1530</v>
      </c>
      <c r="G774" s="4"/>
      <c r="H774" s="4"/>
      <c r="I774" s="5"/>
      <c r="J774" s="14" t="str">
        <f t="shared" si="22"/>
        <v/>
      </c>
      <c r="K774" s="15"/>
      <c r="L774" s="10" t="s">
        <v>25</v>
      </c>
      <c r="M774" s="10"/>
      <c r="N774" s="14" t="str">
        <f t="shared" si="23"/>
        <v/>
      </c>
      <c r="O774" s="10" t="s">
        <v>25</v>
      </c>
      <c r="P774" s="16"/>
    </row>
    <row r="775" spans="2:16" ht="57.95" customHeight="1" x14ac:dyDescent="0.25">
      <c r="B775" s="17" t="s">
        <v>1526</v>
      </c>
      <c r="C775" s="17" t="s">
        <v>1547</v>
      </c>
      <c r="D775" s="18" t="s">
        <v>1528</v>
      </c>
      <c r="E775" s="23" t="s">
        <v>1548</v>
      </c>
      <c r="F775" s="20" t="s">
        <v>1530</v>
      </c>
      <c r="G775" s="4"/>
      <c r="H775" s="4"/>
      <c r="I775" s="5"/>
      <c r="J775" s="14" t="str">
        <f t="shared" ref="J775:J838" si="24">IF(G775&lt;&gt;"Sim","",IF(H775="Atende",5,IF(H775="Atende parcialmente",2,IF(H775="Não atende",0,""))))</f>
        <v/>
      </c>
      <c r="K775" s="15"/>
      <c r="L775" s="10" t="s">
        <v>25</v>
      </c>
      <c r="M775" s="10"/>
      <c r="N775" s="14" t="str">
        <f t="shared" ref="N775:N838" si="25">IF(L775&lt;&gt;"Sim","",IF(M775="Atende",5,IF(M775="Atende parcialmente",2,IF(M775="Não atende",0,""))))</f>
        <v/>
      </c>
      <c r="O775" s="10" t="s">
        <v>25</v>
      </c>
      <c r="P775" s="16"/>
    </row>
    <row r="776" spans="2:16" ht="57.95" customHeight="1" x14ac:dyDescent="0.25">
      <c r="B776" s="17" t="s">
        <v>1526</v>
      </c>
      <c r="C776" s="17" t="s">
        <v>1549</v>
      </c>
      <c r="D776" s="18" t="s">
        <v>1528</v>
      </c>
      <c r="E776" s="23" t="s">
        <v>1550</v>
      </c>
      <c r="F776" s="20" t="s">
        <v>1530</v>
      </c>
      <c r="G776" s="4"/>
      <c r="H776" s="4"/>
      <c r="I776" s="5"/>
      <c r="J776" s="14" t="str">
        <f t="shared" si="24"/>
        <v/>
      </c>
      <c r="K776" s="15"/>
      <c r="L776" s="10" t="s">
        <v>25</v>
      </c>
      <c r="M776" s="10"/>
      <c r="N776" s="14" t="str">
        <f t="shared" si="25"/>
        <v/>
      </c>
      <c r="O776" s="10" t="s">
        <v>25</v>
      </c>
      <c r="P776" s="16"/>
    </row>
    <row r="777" spans="2:16" ht="57.95" customHeight="1" x14ac:dyDescent="0.25">
      <c r="B777" s="17" t="s">
        <v>1526</v>
      </c>
      <c r="C777" s="17" t="s">
        <v>1551</v>
      </c>
      <c r="D777" s="18" t="s">
        <v>1528</v>
      </c>
      <c r="E777" s="23" t="s">
        <v>1552</v>
      </c>
      <c r="F777" s="20" t="s">
        <v>1530</v>
      </c>
      <c r="G777" s="4"/>
      <c r="H777" s="4"/>
      <c r="I777" s="5"/>
      <c r="J777" s="14" t="str">
        <f t="shared" si="24"/>
        <v/>
      </c>
      <c r="K777" s="15"/>
      <c r="L777" s="10" t="s">
        <v>25</v>
      </c>
      <c r="M777" s="10"/>
      <c r="N777" s="14" t="str">
        <f t="shared" si="25"/>
        <v/>
      </c>
      <c r="O777" s="10" t="s">
        <v>36</v>
      </c>
      <c r="P777" s="16"/>
    </row>
    <row r="778" spans="2:16" ht="57.95" customHeight="1" x14ac:dyDescent="0.25">
      <c r="B778" s="17" t="s">
        <v>1526</v>
      </c>
      <c r="C778" s="17" t="s">
        <v>1553</v>
      </c>
      <c r="D778" s="18" t="s">
        <v>1528</v>
      </c>
      <c r="E778" s="23" t="s">
        <v>1554</v>
      </c>
      <c r="F778" s="20" t="s">
        <v>1530</v>
      </c>
      <c r="G778" s="4"/>
      <c r="H778" s="4"/>
      <c r="I778" s="5"/>
      <c r="J778" s="14" t="str">
        <f t="shared" si="24"/>
        <v/>
      </c>
      <c r="K778" s="15"/>
      <c r="L778" s="10" t="s">
        <v>25</v>
      </c>
      <c r="M778" s="10"/>
      <c r="N778" s="14" t="str">
        <f t="shared" si="25"/>
        <v/>
      </c>
      <c r="O778" s="10" t="s">
        <v>36</v>
      </c>
      <c r="P778" s="16"/>
    </row>
    <row r="779" spans="2:16" ht="57.95" customHeight="1" x14ac:dyDescent="0.25">
      <c r="B779" s="17" t="s">
        <v>1526</v>
      </c>
      <c r="C779" s="17" t="s">
        <v>1555</v>
      </c>
      <c r="D779" s="18" t="s">
        <v>1528</v>
      </c>
      <c r="E779" s="23" t="s">
        <v>1556</v>
      </c>
      <c r="F779" s="20" t="s">
        <v>1530</v>
      </c>
      <c r="G779" s="4"/>
      <c r="H779" s="4"/>
      <c r="I779" s="5"/>
      <c r="J779" s="14" t="str">
        <f t="shared" si="24"/>
        <v/>
      </c>
      <c r="K779" s="15"/>
      <c r="L779" s="10" t="s">
        <v>25</v>
      </c>
      <c r="M779" s="10"/>
      <c r="N779" s="14" t="str">
        <f t="shared" si="25"/>
        <v/>
      </c>
      <c r="O779" s="10" t="s">
        <v>25</v>
      </c>
      <c r="P779" s="16"/>
    </row>
    <row r="780" spans="2:16" ht="43.5" customHeight="1" x14ac:dyDescent="0.25">
      <c r="B780" s="17" t="s">
        <v>1526</v>
      </c>
      <c r="C780" s="17" t="s">
        <v>1557</v>
      </c>
      <c r="D780" s="18" t="s">
        <v>1528</v>
      </c>
      <c r="E780" s="23" t="s">
        <v>1558</v>
      </c>
      <c r="F780" s="20" t="s">
        <v>1530</v>
      </c>
      <c r="G780" s="4"/>
      <c r="H780" s="4"/>
      <c r="I780" s="5"/>
      <c r="J780" s="14" t="str">
        <f t="shared" si="24"/>
        <v/>
      </c>
      <c r="K780" s="15"/>
      <c r="L780" s="10" t="s">
        <v>25</v>
      </c>
      <c r="M780" s="10"/>
      <c r="N780" s="14" t="str">
        <f t="shared" si="25"/>
        <v/>
      </c>
      <c r="O780" s="10" t="s">
        <v>36</v>
      </c>
      <c r="P780" s="16"/>
    </row>
    <row r="781" spans="2:16" ht="57.95" customHeight="1" x14ac:dyDescent="0.25">
      <c r="B781" s="17" t="s">
        <v>1526</v>
      </c>
      <c r="C781" s="17" t="s">
        <v>1559</v>
      </c>
      <c r="D781" s="18" t="s">
        <v>1528</v>
      </c>
      <c r="E781" s="23" t="s">
        <v>1560</v>
      </c>
      <c r="F781" s="20" t="s">
        <v>1530</v>
      </c>
      <c r="G781" s="4"/>
      <c r="H781" s="4"/>
      <c r="I781" s="5"/>
      <c r="J781" s="14" t="str">
        <f t="shared" si="24"/>
        <v/>
      </c>
      <c r="K781" s="15"/>
      <c r="L781" s="10" t="s">
        <v>25</v>
      </c>
      <c r="M781" s="10"/>
      <c r="N781" s="14" t="str">
        <f t="shared" si="25"/>
        <v/>
      </c>
      <c r="O781" s="10" t="s">
        <v>36</v>
      </c>
      <c r="P781" s="16"/>
    </row>
    <row r="782" spans="2:16" ht="57.95" customHeight="1" x14ac:dyDescent="0.25">
      <c r="B782" s="17" t="s">
        <v>1526</v>
      </c>
      <c r="C782" s="17" t="s">
        <v>1561</v>
      </c>
      <c r="D782" s="18" t="s">
        <v>1528</v>
      </c>
      <c r="E782" s="23" t="s">
        <v>1562</v>
      </c>
      <c r="F782" s="20" t="s">
        <v>1530</v>
      </c>
      <c r="G782" s="4"/>
      <c r="H782" s="4"/>
      <c r="I782" s="5"/>
      <c r="J782" s="14" t="str">
        <f t="shared" si="24"/>
        <v/>
      </c>
      <c r="K782" s="15"/>
      <c r="L782" s="10" t="s">
        <v>25</v>
      </c>
      <c r="M782" s="10"/>
      <c r="N782" s="14" t="str">
        <f t="shared" si="25"/>
        <v/>
      </c>
      <c r="O782" s="10" t="s">
        <v>36</v>
      </c>
      <c r="P782" s="16"/>
    </row>
    <row r="783" spans="2:16" ht="43.5" customHeight="1" x14ac:dyDescent="0.25">
      <c r="B783" s="17" t="s">
        <v>1526</v>
      </c>
      <c r="C783" s="17" t="s">
        <v>1563</v>
      </c>
      <c r="D783" s="18" t="s">
        <v>1528</v>
      </c>
      <c r="E783" s="23" t="s">
        <v>1564</v>
      </c>
      <c r="F783" s="20" t="s">
        <v>1530</v>
      </c>
      <c r="G783" s="4"/>
      <c r="H783" s="4"/>
      <c r="I783" s="5"/>
      <c r="J783" s="14" t="str">
        <f t="shared" si="24"/>
        <v/>
      </c>
      <c r="K783" s="15"/>
      <c r="L783" s="10" t="s">
        <v>25</v>
      </c>
      <c r="M783" s="10"/>
      <c r="N783" s="14" t="str">
        <f t="shared" si="25"/>
        <v/>
      </c>
      <c r="O783" s="10" t="s">
        <v>36</v>
      </c>
      <c r="P783" s="16"/>
    </row>
    <row r="784" spans="2:16" ht="43.5" customHeight="1" x14ac:dyDescent="0.25">
      <c r="B784" s="17" t="s">
        <v>1526</v>
      </c>
      <c r="C784" s="17" t="s">
        <v>1565</v>
      </c>
      <c r="D784" s="18" t="s">
        <v>1528</v>
      </c>
      <c r="E784" s="23" t="s">
        <v>1566</v>
      </c>
      <c r="F784" s="20" t="s">
        <v>1530</v>
      </c>
      <c r="G784" s="4"/>
      <c r="H784" s="4"/>
      <c r="I784" s="5"/>
      <c r="J784" s="14" t="str">
        <f t="shared" si="24"/>
        <v/>
      </c>
      <c r="K784" s="15"/>
      <c r="L784" s="10" t="s">
        <v>25</v>
      </c>
      <c r="M784" s="10"/>
      <c r="N784" s="14" t="str">
        <f t="shared" si="25"/>
        <v/>
      </c>
      <c r="O784" s="10" t="s">
        <v>36</v>
      </c>
      <c r="P784" s="16"/>
    </row>
    <row r="785" spans="2:16" ht="43.5" customHeight="1" x14ac:dyDescent="0.25">
      <c r="B785" s="17" t="s">
        <v>1526</v>
      </c>
      <c r="C785" s="17" t="s">
        <v>1567</v>
      </c>
      <c r="D785" s="18" t="s">
        <v>1528</v>
      </c>
      <c r="E785" s="23" t="s">
        <v>1568</v>
      </c>
      <c r="F785" s="20" t="s">
        <v>1530</v>
      </c>
      <c r="G785" s="4"/>
      <c r="H785" s="4"/>
      <c r="I785" s="5"/>
      <c r="J785" s="14" t="str">
        <f t="shared" si="24"/>
        <v/>
      </c>
      <c r="K785" s="15"/>
      <c r="L785" s="10" t="s">
        <v>25</v>
      </c>
      <c r="M785" s="10"/>
      <c r="N785" s="14" t="str">
        <f t="shared" si="25"/>
        <v/>
      </c>
      <c r="O785" s="10" t="s">
        <v>36</v>
      </c>
      <c r="P785" s="16"/>
    </row>
    <row r="786" spans="2:16" ht="43.5" customHeight="1" x14ac:dyDescent="0.25">
      <c r="B786" s="17" t="s">
        <v>1526</v>
      </c>
      <c r="C786" s="17" t="s">
        <v>1569</v>
      </c>
      <c r="D786" s="18" t="s">
        <v>1528</v>
      </c>
      <c r="E786" s="23" t="s">
        <v>1570</v>
      </c>
      <c r="F786" s="20" t="s">
        <v>1530</v>
      </c>
      <c r="G786" s="4"/>
      <c r="H786" s="4"/>
      <c r="I786" s="5"/>
      <c r="J786" s="14" t="str">
        <f t="shared" si="24"/>
        <v/>
      </c>
      <c r="K786" s="15"/>
      <c r="L786" s="10" t="s">
        <v>25</v>
      </c>
      <c r="M786" s="10"/>
      <c r="N786" s="14" t="str">
        <f t="shared" si="25"/>
        <v/>
      </c>
      <c r="O786" s="10" t="s">
        <v>36</v>
      </c>
      <c r="P786" s="16"/>
    </row>
    <row r="787" spans="2:16" ht="57.95" customHeight="1" x14ac:dyDescent="0.25">
      <c r="B787" s="17" t="s">
        <v>1526</v>
      </c>
      <c r="C787" s="17" t="s">
        <v>1571</v>
      </c>
      <c r="D787" s="18" t="s">
        <v>1528</v>
      </c>
      <c r="E787" s="23" t="s">
        <v>1572</v>
      </c>
      <c r="F787" s="20" t="s">
        <v>1530</v>
      </c>
      <c r="G787" s="4"/>
      <c r="H787" s="4"/>
      <c r="I787" s="5"/>
      <c r="J787" s="14" t="str">
        <f t="shared" si="24"/>
        <v/>
      </c>
      <c r="K787" s="15"/>
      <c r="L787" s="10" t="s">
        <v>25</v>
      </c>
      <c r="M787" s="10"/>
      <c r="N787" s="14" t="str">
        <f t="shared" si="25"/>
        <v/>
      </c>
      <c r="O787" s="10" t="s">
        <v>36</v>
      </c>
      <c r="P787" s="16"/>
    </row>
    <row r="788" spans="2:16" ht="101.45" customHeight="1" x14ac:dyDescent="0.25">
      <c r="B788" s="17" t="s">
        <v>1526</v>
      </c>
      <c r="C788" s="17" t="s">
        <v>1573</v>
      </c>
      <c r="D788" s="18" t="s">
        <v>1528</v>
      </c>
      <c r="E788" s="23" t="s">
        <v>1574</v>
      </c>
      <c r="F788" s="20" t="s">
        <v>1530</v>
      </c>
      <c r="G788" s="4"/>
      <c r="H788" s="4"/>
      <c r="I788" s="5"/>
      <c r="J788" s="14" t="str">
        <f t="shared" si="24"/>
        <v/>
      </c>
      <c r="K788" s="15"/>
      <c r="L788" s="10" t="s">
        <v>25</v>
      </c>
      <c r="M788" s="10"/>
      <c r="N788" s="14" t="str">
        <f t="shared" si="25"/>
        <v/>
      </c>
      <c r="O788" s="10" t="s">
        <v>36</v>
      </c>
      <c r="P788" s="16"/>
    </row>
    <row r="789" spans="2:16" ht="43.5" customHeight="1" x14ac:dyDescent="0.25">
      <c r="B789" s="17" t="s">
        <v>1526</v>
      </c>
      <c r="C789" s="17" t="s">
        <v>1575</v>
      </c>
      <c r="D789" s="18" t="s">
        <v>1528</v>
      </c>
      <c r="E789" s="23" t="s">
        <v>1576</v>
      </c>
      <c r="F789" s="20" t="s">
        <v>1530</v>
      </c>
      <c r="G789" s="4"/>
      <c r="H789" s="4"/>
      <c r="I789" s="5"/>
      <c r="J789" s="14" t="str">
        <f t="shared" si="24"/>
        <v/>
      </c>
      <c r="K789" s="15"/>
      <c r="L789" s="10" t="s">
        <v>25</v>
      </c>
      <c r="M789" s="10"/>
      <c r="N789" s="14" t="str">
        <f t="shared" si="25"/>
        <v/>
      </c>
      <c r="O789" s="10" t="s">
        <v>36</v>
      </c>
      <c r="P789" s="16"/>
    </row>
    <row r="790" spans="2:16" ht="43.5" customHeight="1" x14ac:dyDescent="0.25">
      <c r="B790" s="17" t="s">
        <v>1526</v>
      </c>
      <c r="C790" s="17" t="s">
        <v>1577</v>
      </c>
      <c r="D790" s="18" t="s">
        <v>1528</v>
      </c>
      <c r="E790" s="23" t="s">
        <v>1578</v>
      </c>
      <c r="F790" s="20" t="s">
        <v>1530</v>
      </c>
      <c r="G790" s="4"/>
      <c r="H790" s="4"/>
      <c r="I790" s="5"/>
      <c r="J790" s="14" t="str">
        <f t="shared" si="24"/>
        <v/>
      </c>
      <c r="K790" s="15"/>
      <c r="L790" s="10" t="s">
        <v>25</v>
      </c>
      <c r="M790" s="10"/>
      <c r="N790" s="14" t="str">
        <f t="shared" si="25"/>
        <v/>
      </c>
      <c r="O790" s="10" t="s">
        <v>36</v>
      </c>
      <c r="P790" s="16"/>
    </row>
    <row r="791" spans="2:16" ht="43.5" customHeight="1" x14ac:dyDescent="0.25">
      <c r="B791" s="17" t="s">
        <v>1526</v>
      </c>
      <c r="C791" s="17" t="s">
        <v>1579</v>
      </c>
      <c r="D791" s="18" t="s">
        <v>1528</v>
      </c>
      <c r="E791" s="23" t="s">
        <v>1580</v>
      </c>
      <c r="F791" s="20" t="s">
        <v>1530</v>
      </c>
      <c r="G791" s="4"/>
      <c r="H791" s="4"/>
      <c r="I791" s="5"/>
      <c r="J791" s="14" t="str">
        <f t="shared" si="24"/>
        <v/>
      </c>
      <c r="K791" s="15"/>
      <c r="L791" s="10" t="s">
        <v>25</v>
      </c>
      <c r="M791" s="10"/>
      <c r="N791" s="14" t="str">
        <f t="shared" si="25"/>
        <v/>
      </c>
      <c r="O791" s="10" t="s">
        <v>36</v>
      </c>
      <c r="P791" s="16"/>
    </row>
    <row r="792" spans="2:16" ht="43.5" customHeight="1" x14ac:dyDescent="0.25">
      <c r="B792" s="17" t="s">
        <v>1526</v>
      </c>
      <c r="C792" s="17" t="s">
        <v>1581</v>
      </c>
      <c r="D792" s="18" t="s">
        <v>1528</v>
      </c>
      <c r="E792" s="23" t="s">
        <v>1582</v>
      </c>
      <c r="F792" s="20" t="s">
        <v>1530</v>
      </c>
      <c r="G792" s="4"/>
      <c r="H792" s="4"/>
      <c r="I792" s="5"/>
      <c r="J792" s="14" t="str">
        <f t="shared" si="24"/>
        <v/>
      </c>
      <c r="K792" s="15"/>
      <c r="L792" s="10" t="s">
        <v>25</v>
      </c>
      <c r="M792" s="10"/>
      <c r="N792" s="14" t="str">
        <f t="shared" si="25"/>
        <v/>
      </c>
      <c r="O792" s="10" t="s">
        <v>36</v>
      </c>
      <c r="P792" s="16"/>
    </row>
    <row r="793" spans="2:16" ht="43.5" customHeight="1" x14ac:dyDescent="0.25">
      <c r="B793" s="17" t="s">
        <v>1526</v>
      </c>
      <c r="C793" s="17" t="s">
        <v>1583</v>
      </c>
      <c r="D793" s="18" t="s">
        <v>1528</v>
      </c>
      <c r="E793" s="23" t="s">
        <v>1584</v>
      </c>
      <c r="F793" s="20" t="s">
        <v>1530</v>
      </c>
      <c r="G793" s="4"/>
      <c r="H793" s="4"/>
      <c r="I793" s="5"/>
      <c r="J793" s="14" t="str">
        <f t="shared" si="24"/>
        <v/>
      </c>
      <c r="K793" s="15"/>
      <c r="L793" s="10" t="s">
        <v>25</v>
      </c>
      <c r="M793" s="10"/>
      <c r="N793" s="14" t="str">
        <f t="shared" si="25"/>
        <v/>
      </c>
      <c r="O793" s="10" t="s">
        <v>36</v>
      </c>
      <c r="P793" s="16"/>
    </row>
    <row r="794" spans="2:16" ht="43.5" customHeight="1" x14ac:dyDescent="0.25">
      <c r="B794" s="17" t="s">
        <v>1526</v>
      </c>
      <c r="C794" s="17" t="s">
        <v>1585</v>
      </c>
      <c r="D794" s="18" t="s">
        <v>1528</v>
      </c>
      <c r="E794" s="23" t="s">
        <v>1586</v>
      </c>
      <c r="F794" s="20" t="s">
        <v>1530</v>
      </c>
      <c r="G794" s="4"/>
      <c r="H794" s="4"/>
      <c r="I794" s="5"/>
      <c r="J794" s="14" t="str">
        <f t="shared" si="24"/>
        <v/>
      </c>
      <c r="K794" s="15"/>
      <c r="L794" s="10" t="s">
        <v>25</v>
      </c>
      <c r="M794" s="10"/>
      <c r="N794" s="14" t="str">
        <f t="shared" si="25"/>
        <v/>
      </c>
      <c r="O794" s="10" t="s">
        <v>25</v>
      </c>
      <c r="P794" s="16"/>
    </row>
    <row r="795" spans="2:16" ht="43.5" customHeight="1" x14ac:dyDescent="0.25">
      <c r="B795" s="17" t="s">
        <v>1526</v>
      </c>
      <c r="C795" s="17" t="s">
        <v>1587</v>
      </c>
      <c r="D795" s="18" t="s">
        <v>1528</v>
      </c>
      <c r="E795" s="23" t="s">
        <v>1588</v>
      </c>
      <c r="F795" s="20" t="s">
        <v>1530</v>
      </c>
      <c r="G795" s="4"/>
      <c r="H795" s="4"/>
      <c r="I795" s="5"/>
      <c r="J795" s="14" t="str">
        <f t="shared" si="24"/>
        <v/>
      </c>
      <c r="K795" s="15"/>
      <c r="L795" s="10" t="s">
        <v>25</v>
      </c>
      <c r="M795" s="10"/>
      <c r="N795" s="14" t="str">
        <f t="shared" si="25"/>
        <v/>
      </c>
      <c r="O795" s="10" t="s">
        <v>25</v>
      </c>
      <c r="P795" s="16"/>
    </row>
    <row r="796" spans="2:16" ht="57.95" customHeight="1" x14ac:dyDescent="0.25">
      <c r="B796" s="17" t="s">
        <v>1526</v>
      </c>
      <c r="C796" s="17" t="s">
        <v>1589</v>
      </c>
      <c r="D796" s="18" t="s">
        <v>1528</v>
      </c>
      <c r="E796" s="23" t="s">
        <v>1590</v>
      </c>
      <c r="F796" s="20" t="s">
        <v>1530</v>
      </c>
      <c r="G796" s="4"/>
      <c r="H796" s="4"/>
      <c r="I796" s="5"/>
      <c r="J796" s="14" t="str">
        <f t="shared" si="24"/>
        <v/>
      </c>
      <c r="K796" s="15"/>
      <c r="L796" s="10" t="s">
        <v>25</v>
      </c>
      <c r="M796" s="10"/>
      <c r="N796" s="14" t="str">
        <f t="shared" si="25"/>
        <v/>
      </c>
      <c r="O796" s="10" t="s">
        <v>25</v>
      </c>
      <c r="P796" s="16"/>
    </row>
    <row r="797" spans="2:16" ht="72.599999999999994" customHeight="1" x14ac:dyDescent="0.25">
      <c r="B797" s="17" t="s">
        <v>1526</v>
      </c>
      <c r="C797" s="17" t="s">
        <v>1591</v>
      </c>
      <c r="D797" s="18" t="s">
        <v>1528</v>
      </c>
      <c r="E797" s="23" t="s">
        <v>1592</v>
      </c>
      <c r="F797" s="20" t="s">
        <v>1530</v>
      </c>
      <c r="G797" s="4"/>
      <c r="H797" s="4"/>
      <c r="I797" s="5"/>
      <c r="J797" s="14" t="str">
        <f t="shared" si="24"/>
        <v/>
      </c>
      <c r="K797" s="15"/>
      <c r="L797" s="10" t="s">
        <v>25</v>
      </c>
      <c r="M797" s="10"/>
      <c r="N797" s="14" t="str">
        <f t="shared" si="25"/>
        <v/>
      </c>
      <c r="O797" s="10" t="s">
        <v>36</v>
      </c>
      <c r="P797" s="16"/>
    </row>
    <row r="798" spans="2:16" ht="43.5" customHeight="1" x14ac:dyDescent="0.25">
      <c r="B798" s="17" t="s">
        <v>1526</v>
      </c>
      <c r="C798" s="17" t="s">
        <v>1593</v>
      </c>
      <c r="D798" s="18" t="s">
        <v>1528</v>
      </c>
      <c r="E798" s="23" t="s">
        <v>1594</v>
      </c>
      <c r="F798" s="20" t="s">
        <v>1530</v>
      </c>
      <c r="G798" s="4"/>
      <c r="H798" s="4"/>
      <c r="I798" s="5"/>
      <c r="J798" s="14" t="str">
        <f t="shared" si="24"/>
        <v/>
      </c>
      <c r="K798" s="15"/>
      <c r="L798" s="10" t="s">
        <v>25</v>
      </c>
      <c r="M798" s="10"/>
      <c r="N798" s="14" t="str">
        <f t="shared" si="25"/>
        <v/>
      </c>
      <c r="O798" s="10" t="s">
        <v>36</v>
      </c>
      <c r="P798" s="16"/>
    </row>
    <row r="799" spans="2:16" ht="43.5" customHeight="1" x14ac:dyDescent="0.25">
      <c r="B799" s="17" t="s">
        <v>1526</v>
      </c>
      <c r="C799" s="17" t="s">
        <v>1595</v>
      </c>
      <c r="D799" s="18" t="s">
        <v>1528</v>
      </c>
      <c r="E799" s="23" t="s">
        <v>1596</v>
      </c>
      <c r="F799" s="20" t="s">
        <v>1530</v>
      </c>
      <c r="G799" s="4"/>
      <c r="H799" s="4"/>
      <c r="I799" s="5"/>
      <c r="J799" s="14" t="str">
        <f t="shared" si="24"/>
        <v/>
      </c>
      <c r="K799" s="15"/>
      <c r="L799" s="10" t="s">
        <v>25</v>
      </c>
      <c r="M799" s="10"/>
      <c r="N799" s="14" t="str">
        <f t="shared" si="25"/>
        <v/>
      </c>
      <c r="O799" s="10" t="s">
        <v>36</v>
      </c>
      <c r="P799" s="16"/>
    </row>
    <row r="800" spans="2:16" ht="43.5" customHeight="1" x14ac:dyDescent="0.25">
      <c r="B800" s="17" t="s">
        <v>1526</v>
      </c>
      <c r="C800" s="17" t="s">
        <v>1597</v>
      </c>
      <c r="D800" s="18" t="s">
        <v>1528</v>
      </c>
      <c r="E800" s="23" t="s">
        <v>1598</v>
      </c>
      <c r="F800" s="20" t="s">
        <v>1530</v>
      </c>
      <c r="G800" s="4"/>
      <c r="H800" s="4"/>
      <c r="I800" s="5"/>
      <c r="J800" s="14" t="str">
        <f t="shared" si="24"/>
        <v/>
      </c>
      <c r="K800" s="15"/>
      <c r="L800" s="10" t="s">
        <v>25</v>
      </c>
      <c r="M800" s="10"/>
      <c r="N800" s="14" t="str">
        <f t="shared" si="25"/>
        <v/>
      </c>
      <c r="O800" s="10" t="s">
        <v>36</v>
      </c>
      <c r="P800" s="16"/>
    </row>
    <row r="801" spans="2:16" ht="43.5" customHeight="1" x14ac:dyDescent="0.25">
      <c r="B801" s="17" t="s">
        <v>1526</v>
      </c>
      <c r="C801" s="17" t="s">
        <v>1599</v>
      </c>
      <c r="D801" s="18" t="s">
        <v>1528</v>
      </c>
      <c r="E801" s="23" t="s">
        <v>1600</v>
      </c>
      <c r="F801" s="20" t="s">
        <v>1530</v>
      </c>
      <c r="G801" s="4"/>
      <c r="H801" s="4"/>
      <c r="I801" s="5"/>
      <c r="J801" s="14" t="str">
        <f t="shared" si="24"/>
        <v/>
      </c>
      <c r="K801" s="15"/>
      <c r="L801" s="10" t="s">
        <v>25</v>
      </c>
      <c r="M801" s="10"/>
      <c r="N801" s="14" t="str">
        <f t="shared" si="25"/>
        <v/>
      </c>
      <c r="O801" s="10" t="s">
        <v>36</v>
      </c>
      <c r="P801" s="16"/>
    </row>
    <row r="802" spans="2:16" ht="43.5" customHeight="1" x14ac:dyDescent="0.25">
      <c r="B802" s="17" t="s">
        <v>1526</v>
      </c>
      <c r="C802" s="17" t="s">
        <v>1601</v>
      </c>
      <c r="D802" s="18" t="s">
        <v>1528</v>
      </c>
      <c r="E802" s="23" t="s">
        <v>1602</v>
      </c>
      <c r="F802" s="20" t="s">
        <v>1530</v>
      </c>
      <c r="G802" s="4"/>
      <c r="H802" s="4"/>
      <c r="I802" s="5"/>
      <c r="J802" s="14" t="str">
        <f t="shared" si="24"/>
        <v/>
      </c>
      <c r="K802" s="15"/>
      <c r="L802" s="10" t="s">
        <v>25</v>
      </c>
      <c r="M802" s="10"/>
      <c r="N802" s="14" t="str">
        <f t="shared" si="25"/>
        <v/>
      </c>
      <c r="O802" s="10" t="s">
        <v>36</v>
      </c>
      <c r="P802" s="16"/>
    </row>
    <row r="803" spans="2:16" ht="43.5" customHeight="1" x14ac:dyDescent="0.25">
      <c r="B803" s="17" t="s">
        <v>1526</v>
      </c>
      <c r="C803" s="17" t="s">
        <v>1603</v>
      </c>
      <c r="D803" s="18" t="s">
        <v>1528</v>
      </c>
      <c r="E803" s="23" t="s">
        <v>1604</v>
      </c>
      <c r="F803" s="20" t="s">
        <v>1530</v>
      </c>
      <c r="G803" s="4"/>
      <c r="H803" s="4"/>
      <c r="I803" s="5"/>
      <c r="J803" s="14" t="str">
        <f t="shared" si="24"/>
        <v/>
      </c>
      <c r="K803" s="15"/>
      <c r="L803" s="10" t="s">
        <v>25</v>
      </c>
      <c r="M803" s="10"/>
      <c r="N803" s="14" t="str">
        <f t="shared" si="25"/>
        <v/>
      </c>
      <c r="O803" s="10" t="s">
        <v>36</v>
      </c>
      <c r="P803" s="16"/>
    </row>
    <row r="804" spans="2:16" ht="43.5" customHeight="1" x14ac:dyDescent="0.25">
      <c r="B804" s="17" t="s">
        <v>1526</v>
      </c>
      <c r="C804" s="17" t="s">
        <v>1605</v>
      </c>
      <c r="D804" s="18" t="s">
        <v>1528</v>
      </c>
      <c r="E804" s="23" t="s">
        <v>1606</v>
      </c>
      <c r="F804" s="20" t="s">
        <v>1530</v>
      </c>
      <c r="G804" s="4"/>
      <c r="H804" s="4"/>
      <c r="I804" s="5"/>
      <c r="J804" s="14" t="str">
        <f t="shared" si="24"/>
        <v/>
      </c>
      <c r="K804" s="15"/>
      <c r="L804" s="10" t="s">
        <v>25</v>
      </c>
      <c r="M804" s="10"/>
      <c r="N804" s="14" t="str">
        <f t="shared" si="25"/>
        <v/>
      </c>
      <c r="O804" s="10" t="s">
        <v>36</v>
      </c>
      <c r="P804" s="16"/>
    </row>
    <row r="805" spans="2:16" ht="43.5" customHeight="1" x14ac:dyDescent="0.25">
      <c r="B805" s="17" t="s">
        <v>1526</v>
      </c>
      <c r="C805" s="17" t="s">
        <v>1607</v>
      </c>
      <c r="D805" s="18" t="s">
        <v>1528</v>
      </c>
      <c r="E805" s="23" t="s">
        <v>1608</v>
      </c>
      <c r="F805" s="20" t="s">
        <v>1530</v>
      </c>
      <c r="G805" s="4"/>
      <c r="H805" s="4"/>
      <c r="I805" s="5"/>
      <c r="J805" s="14" t="str">
        <f t="shared" si="24"/>
        <v/>
      </c>
      <c r="K805" s="15"/>
      <c r="L805" s="10" t="s">
        <v>25</v>
      </c>
      <c r="M805" s="10"/>
      <c r="N805" s="14" t="str">
        <f t="shared" si="25"/>
        <v/>
      </c>
      <c r="O805" s="10" t="s">
        <v>36</v>
      </c>
      <c r="P805" s="16"/>
    </row>
    <row r="806" spans="2:16" ht="43.5" customHeight="1" x14ac:dyDescent="0.25">
      <c r="B806" s="17" t="s">
        <v>1526</v>
      </c>
      <c r="C806" s="17" t="s">
        <v>1609</v>
      </c>
      <c r="D806" s="18" t="s">
        <v>1528</v>
      </c>
      <c r="E806" s="23" t="s">
        <v>1610</v>
      </c>
      <c r="F806" s="20" t="s">
        <v>1530</v>
      </c>
      <c r="G806" s="4"/>
      <c r="H806" s="4"/>
      <c r="I806" s="5"/>
      <c r="J806" s="14" t="str">
        <f t="shared" si="24"/>
        <v/>
      </c>
      <c r="K806" s="15"/>
      <c r="L806" s="10" t="s">
        <v>25</v>
      </c>
      <c r="M806" s="10"/>
      <c r="N806" s="14" t="str">
        <f t="shared" si="25"/>
        <v/>
      </c>
      <c r="O806" s="10" t="s">
        <v>36</v>
      </c>
      <c r="P806" s="16"/>
    </row>
    <row r="807" spans="2:16" ht="43.5" customHeight="1" x14ac:dyDescent="0.25">
      <c r="B807" s="17" t="s">
        <v>1526</v>
      </c>
      <c r="C807" s="17" t="s">
        <v>1611</v>
      </c>
      <c r="D807" s="18" t="s">
        <v>1528</v>
      </c>
      <c r="E807" s="23" t="s">
        <v>1612</v>
      </c>
      <c r="F807" s="20" t="s">
        <v>1530</v>
      </c>
      <c r="G807" s="4"/>
      <c r="H807" s="4"/>
      <c r="I807" s="5"/>
      <c r="J807" s="14" t="str">
        <f t="shared" si="24"/>
        <v/>
      </c>
      <c r="K807" s="15"/>
      <c r="L807" s="10" t="s">
        <v>25</v>
      </c>
      <c r="M807" s="10"/>
      <c r="N807" s="14" t="str">
        <f t="shared" si="25"/>
        <v/>
      </c>
      <c r="O807" s="10" t="s">
        <v>36</v>
      </c>
      <c r="P807" s="16"/>
    </row>
    <row r="808" spans="2:16" ht="43.5" customHeight="1" x14ac:dyDescent="0.25">
      <c r="B808" s="17" t="s">
        <v>1526</v>
      </c>
      <c r="C808" s="17" t="s">
        <v>1613</v>
      </c>
      <c r="D808" s="18" t="s">
        <v>1528</v>
      </c>
      <c r="E808" s="23" t="s">
        <v>1614</v>
      </c>
      <c r="F808" s="20" t="s">
        <v>1530</v>
      </c>
      <c r="G808" s="4"/>
      <c r="H808" s="4"/>
      <c r="I808" s="5"/>
      <c r="J808" s="14" t="str">
        <f t="shared" si="24"/>
        <v/>
      </c>
      <c r="K808" s="15"/>
      <c r="L808" s="10" t="s">
        <v>25</v>
      </c>
      <c r="M808" s="10"/>
      <c r="N808" s="14" t="str">
        <f t="shared" si="25"/>
        <v/>
      </c>
      <c r="O808" s="10" t="s">
        <v>36</v>
      </c>
      <c r="P808" s="16"/>
    </row>
    <row r="809" spans="2:16" ht="43.5" customHeight="1" x14ac:dyDescent="0.25">
      <c r="B809" s="17" t="s">
        <v>1526</v>
      </c>
      <c r="C809" s="17" t="s">
        <v>1615</v>
      </c>
      <c r="D809" s="18" t="s">
        <v>1528</v>
      </c>
      <c r="E809" s="23" t="s">
        <v>1616</v>
      </c>
      <c r="F809" s="20" t="s">
        <v>1530</v>
      </c>
      <c r="G809" s="4"/>
      <c r="H809" s="4"/>
      <c r="I809" s="5"/>
      <c r="J809" s="14" t="str">
        <f t="shared" si="24"/>
        <v/>
      </c>
      <c r="K809" s="15"/>
      <c r="L809" s="10" t="s">
        <v>25</v>
      </c>
      <c r="M809" s="10"/>
      <c r="N809" s="14" t="str">
        <f t="shared" si="25"/>
        <v/>
      </c>
      <c r="O809" s="10" t="s">
        <v>36</v>
      </c>
      <c r="P809" s="16"/>
    </row>
    <row r="810" spans="2:16" ht="43.5" customHeight="1" x14ac:dyDescent="0.25">
      <c r="B810" s="17" t="s">
        <v>1526</v>
      </c>
      <c r="C810" s="17" t="s">
        <v>1617</v>
      </c>
      <c r="D810" s="18" t="s">
        <v>1528</v>
      </c>
      <c r="E810" s="23" t="s">
        <v>1618</v>
      </c>
      <c r="F810" s="20" t="s">
        <v>1530</v>
      </c>
      <c r="G810" s="4"/>
      <c r="H810" s="4"/>
      <c r="I810" s="5"/>
      <c r="J810" s="14" t="str">
        <f t="shared" si="24"/>
        <v/>
      </c>
      <c r="K810" s="15"/>
      <c r="L810" s="10" t="s">
        <v>25</v>
      </c>
      <c r="M810" s="10"/>
      <c r="N810" s="14" t="str">
        <f t="shared" si="25"/>
        <v/>
      </c>
      <c r="O810" s="10" t="s">
        <v>36</v>
      </c>
      <c r="P810" s="16"/>
    </row>
    <row r="811" spans="2:16" ht="43.5" customHeight="1" x14ac:dyDescent="0.25">
      <c r="B811" s="17" t="s">
        <v>1526</v>
      </c>
      <c r="C811" s="17" t="s">
        <v>1619</v>
      </c>
      <c r="D811" s="18" t="s">
        <v>1528</v>
      </c>
      <c r="E811" s="23" t="s">
        <v>1620</v>
      </c>
      <c r="F811" s="20" t="s">
        <v>1530</v>
      </c>
      <c r="G811" s="4"/>
      <c r="H811" s="4"/>
      <c r="I811" s="5"/>
      <c r="J811" s="14" t="str">
        <f t="shared" si="24"/>
        <v/>
      </c>
      <c r="K811" s="15"/>
      <c r="L811" s="10" t="s">
        <v>25</v>
      </c>
      <c r="M811" s="10"/>
      <c r="N811" s="14" t="str">
        <f t="shared" si="25"/>
        <v/>
      </c>
      <c r="O811" s="10" t="s">
        <v>36</v>
      </c>
      <c r="P811" s="16"/>
    </row>
    <row r="812" spans="2:16" ht="29.1" customHeight="1" x14ac:dyDescent="0.25">
      <c r="B812" s="17" t="s">
        <v>1526</v>
      </c>
      <c r="C812" s="17" t="s">
        <v>1621</v>
      </c>
      <c r="D812" s="18" t="s">
        <v>1528</v>
      </c>
      <c r="E812" s="23" t="s">
        <v>1622</v>
      </c>
      <c r="F812" s="20" t="s">
        <v>1530</v>
      </c>
      <c r="G812" s="4"/>
      <c r="H812" s="4"/>
      <c r="I812" s="5"/>
      <c r="J812" s="14" t="str">
        <f t="shared" si="24"/>
        <v/>
      </c>
      <c r="K812" s="15"/>
      <c r="L812" s="10" t="s">
        <v>25</v>
      </c>
      <c r="M812" s="10"/>
      <c r="N812" s="14" t="str">
        <f t="shared" si="25"/>
        <v/>
      </c>
      <c r="O812" s="10" t="s">
        <v>36</v>
      </c>
      <c r="P812" s="16"/>
    </row>
    <row r="813" spans="2:16" ht="43.5" customHeight="1" x14ac:dyDescent="0.25">
      <c r="B813" s="17" t="s">
        <v>1526</v>
      </c>
      <c r="C813" s="17" t="s">
        <v>1623</v>
      </c>
      <c r="D813" s="18" t="s">
        <v>1528</v>
      </c>
      <c r="E813" s="23" t="s">
        <v>1624</v>
      </c>
      <c r="F813" s="20" t="s">
        <v>1530</v>
      </c>
      <c r="G813" s="4"/>
      <c r="H813" s="4"/>
      <c r="I813" s="5"/>
      <c r="J813" s="14" t="str">
        <f t="shared" si="24"/>
        <v/>
      </c>
      <c r="K813" s="15"/>
      <c r="L813" s="10" t="s">
        <v>25</v>
      </c>
      <c r="M813" s="10"/>
      <c r="N813" s="14" t="str">
        <f t="shared" si="25"/>
        <v/>
      </c>
      <c r="O813" s="10" t="s">
        <v>36</v>
      </c>
      <c r="P813" s="16"/>
    </row>
    <row r="814" spans="2:16" ht="29.1" customHeight="1" x14ac:dyDescent="0.25">
      <c r="B814" s="17" t="s">
        <v>1526</v>
      </c>
      <c r="C814" s="17" t="s">
        <v>1625</v>
      </c>
      <c r="D814" s="18" t="s">
        <v>1528</v>
      </c>
      <c r="E814" s="23" t="s">
        <v>1626</v>
      </c>
      <c r="F814" s="20" t="s">
        <v>1530</v>
      </c>
      <c r="G814" s="4"/>
      <c r="H814" s="4"/>
      <c r="I814" s="5"/>
      <c r="J814" s="14" t="str">
        <f t="shared" si="24"/>
        <v/>
      </c>
      <c r="K814" s="15"/>
      <c r="L814" s="10" t="s">
        <v>25</v>
      </c>
      <c r="M814" s="10"/>
      <c r="N814" s="14" t="str">
        <f t="shared" si="25"/>
        <v/>
      </c>
      <c r="O814" s="10" t="s">
        <v>36</v>
      </c>
      <c r="P814" s="16"/>
    </row>
    <row r="815" spans="2:16" ht="43.5" customHeight="1" x14ac:dyDescent="0.25">
      <c r="B815" s="17" t="s">
        <v>1526</v>
      </c>
      <c r="C815" s="17" t="s">
        <v>1627</v>
      </c>
      <c r="D815" s="18" t="s">
        <v>1528</v>
      </c>
      <c r="E815" s="23" t="s">
        <v>1628</v>
      </c>
      <c r="F815" s="20" t="s">
        <v>1530</v>
      </c>
      <c r="G815" s="4"/>
      <c r="H815" s="4"/>
      <c r="I815" s="5"/>
      <c r="J815" s="14" t="str">
        <f t="shared" si="24"/>
        <v/>
      </c>
      <c r="K815" s="15"/>
      <c r="L815" s="10" t="s">
        <v>25</v>
      </c>
      <c r="M815" s="10"/>
      <c r="N815" s="14" t="str">
        <f t="shared" si="25"/>
        <v/>
      </c>
      <c r="O815" s="10" t="s">
        <v>36</v>
      </c>
      <c r="P815" s="16"/>
    </row>
    <row r="816" spans="2:16" ht="29.1" customHeight="1" x14ac:dyDescent="0.25">
      <c r="B816" s="17" t="s">
        <v>1526</v>
      </c>
      <c r="C816" s="17" t="s">
        <v>1629</v>
      </c>
      <c r="D816" s="18" t="s">
        <v>1528</v>
      </c>
      <c r="E816" s="23" t="s">
        <v>1630</v>
      </c>
      <c r="F816" s="20" t="s">
        <v>1530</v>
      </c>
      <c r="G816" s="4"/>
      <c r="H816" s="4"/>
      <c r="I816" s="5"/>
      <c r="J816" s="14" t="str">
        <f t="shared" si="24"/>
        <v/>
      </c>
      <c r="K816" s="15"/>
      <c r="L816" s="10" t="s">
        <v>25</v>
      </c>
      <c r="M816" s="10"/>
      <c r="N816" s="14" t="str">
        <f t="shared" si="25"/>
        <v/>
      </c>
      <c r="O816" s="10" t="s">
        <v>36</v>
      </c>
      <c r="P816" s="16"/>
    </row>
    <row r="817" spans="2:16" ht="43.5" customHeight="1" x14ac:dyDescent="0.25">
      <c r="B817" s="17" t="s">
        <v>1526</v>
      </c>
      <c r="C817" s="17" t="s">
        <v>1631</v>
      </c>
      <c r="D817" s="18" t="s">
        <v>1528</v>
      </c>
      <c r="E817" s="23" t="s">
        <v>1632</v>
      </c>
      <c r="F817" s="20" t="s">
        <v>1530</v>
      </c>
      <c r="G817" s="4"/>
      <c r="H817" s="4"/>
      <c r="I817" s="5"/>
      <c r="J817" s="14" t="str">
        <f t="shared" si="24"/>
        <v/>
      </c>
      <c r="K817" s="15"/>
      <c r="L817" s="10" t="s">
        <v>25</v>
      </c>
      <c r="M817" s="10"/>
      <c r="N817" s="14" t="str">
        <f t="shared" si="25"/>
        <v/>
      </c>
      <c r="O817" s="10" t="s">
        <v>36</v>
      </c>
      <c r="P817" s="16"/>
    </row>
    <row r="818" spans="2:16" ht="43.5" customHeight="1" x14ac:dyDescent="0.25">
      <c r="B818" s="17" t="s">
        <v>1526</v>
      </c>
      <c r="C818" s="17" t="s">
        <v>1633</v>
      </c>
      <c r="D818" s="18" t="s">
        <v>1528</v>
      </c>
      <c r="E818" s="23" t="s">
        <v>1634</v>
      </c>
      <c r="F818" s="20" t="s">
        <v>1530</v>
      </c>
      <c r="G818" s="4"/>
      <c r="H818" s="4"/>
      <c r="I818" s="5"/>
      <c r="J818" s="14" t="str">
        <f t="shared" si="24"/>
        <v/>
      </c>
      <c r="K818" s="15"/>
      <c r="L818" s="10" t="s">
        <v>25</v>
      </c>
      <c r="M818" s="10"/>
      <c r="N818" s="14" t="str">
        <f t="shared" si="25"/>
        <v/>
      </c>
      <c r="O818" s="10" t="s">
        <v>36</v>
      </c>
      <c r="P818" s="16"/>
    </row>
    <row r="819" spans="2:16" ht="43.5" customHeight="1" x14ac:dyDescent="0.25">
      <c r="B819" s="17" t="s">
        <v>1526</v>
      </c>
      <c r="C819" s="17" t="s">
        <v>1635</v>
      </c>
      <c r="D819" s="18" t="s">
        <v>1528</v>
      </c>
      <c r="E819" s="23" t="s">
        <v>1636</v>
      </c>
      <c r="F819" s="20" t="s">
        <v>1530</v>
      </c>
      <c r="G819" s="4"/>
      <c r="H819" s="4"/>
      <c r="I819" s="5"/>
      <c r="J819" s="14" t="str">
        <f t="shared" si="24"/>
        <v/>
      </c>
      <c r="K819" s="15"/>
      <c r="L819" s="10" t="s">
        <v>25</v>
      </c>
      <c r="M819" s="10"/>
      <c r="N819" s="14" t="str">
        <f t="shared" si="25"/>
        <v/>
      </c>
      <c r="O819" s="10" t="s">
        <v>36</v>
      </c>
      <c r="P819" s="16"/>
    </row>
    <row r="820" spans="2:16" ht="29.1" customHeight="1" x14ac:dyDescent="0.25">
      <c r="B820" s="17" t="s">
        <v>1526</v>
      </c>
      <c r="C820" s="17" t="s">
        <v>1637</v>
      </c>
      <c r="D820" s="18" t="s">
        <v>1528</v>
      </c>
      <c r="E820" s="23" t="s">
        <v>1638</v>
      </c>
      <c r="F820" s="20" t="s">
        <v>1530</v>
      </c>
      <c r="G820" s="4"/>
      <c r="H820" s="4"/>
      <c r="I820" s="5"/>
      <c r="J820" s="14" t="str">
        <f t="shared" si="24"/>
        <v/>
      </c>
      <c r="K820" s="15"/>
      <c r="L820" s="10" t="s">
        <v>25</v>
      </c>
      <c r="M820" s="10"/>
      <c r="N820" s="14" t="str">
        <f t="shared" si="25"/>
        <v/>
      </c>
      <c r="O820" s="10" t="s">
        <v>36</v>
      </c>
      <c r="P820" s="16"/>
    </row>
    <row r="821" spans="2:16" ht="57.95" customHeight="1" x14ac:dyDescent="0.25">
      <c r="B821" s="17" t="s">
        <v>1526</v>
      </c>
      <c r="C821" s="17" t="s">
        <v>1639</v>
      </c>
      <c r="D821" s="18" t="s">
        <v>1528</v>
      </c>
      <c r="E821" s="23" t="s">
        <v>1640</v>
      </c>
      <c r="F821" s="20" t="s">
        <v>1530</v>
      </c>
      <c r="G821" s="4"/>
      <c r="H821" s="4"/>
      <c r="I821" s="5"/>
      <c r="J821" s="14" t="str">
        <f t="shared" si="24"/>
        <v/>
      </c>
      <c r="K821" s="15"/>
      <c r="L821" s="10" t="s">
        <v>25</v>
      </c>
      <c r="M821" s="10"/>
      <c r="N821" s="14" t="str">
        <f t="shared" si="25"/>
        <v/>
      </c>
      <c r="O821" s="10" t="s">
        <v>36</v>
      </c>
      <c r="P821" s="16"/>
    </row>
    <row r="822" spans="2:16" ht="43.5" customHeight="1" x14ac:dyDescent="0.25">
      <c r="B822" s="17" t="s">
        <v>1526</v>
      </c>
      <c r="C822" s="17" t="s">
        <v>1641</v>
      </c>
      <c r="D822" s="18" t="s">
        <v>1528</v>
      </c>
      <c r="E822" s="23" t="s">
        <v>1642</v>
      </c>
      <c r="F822" s="20" t="s">
        <v>1530</v>
      </c>
      <c r="G822" s="4"/>
      <c r="H822" s="4"/>
      <c r="I822" s="5"/>
      <c r="J822" s="14" t="str">
        <f t="shared" si="24"/>
        <v/>
      </c>
      <c r="K822" s="15"/>
      <c r="L822" s="10" t="s">
        <v>25</v>
      </c>
      <c r="M822" s="10"/>
      <c r="N822" s="14" t="str">
        <f t="shared" si="25"/>
        <v/>
      </c>
      <c r="O822" s="10" t="s">
        <v>36</v>
      </c>
      <c r="P822" s="16"/>
    </row>
    <row r="823" spans="2:16" ht="57.95" customHeight="1" x14ac:dyDescent="0.25">
      <c r="B823" s="17" t="s">
        <v>1526</v>
      </c>
      <c r="C823" s="17" t="s">
        <v>1643</v>
      </c>
      <c r="D823" s="18" t="s">
        <v>1528</v>
      </c>
      <c r="E823" s="23" t="s">
        <v>1644</v>
      </c>
      <c r="F823" s="20" t="s">
        <v>1530</v>
      </c>
      <c r="G823" s="4"/>
      <c r="H823" s="4"/>
      <c r="I823" s="5"/>
      <c r="J823" s="14" t="str">
        <f t="shared" si="24"/>
        <v/>
      </c>
      <c r="K823" s="15"/>
      <c r="L823" s="10" t="s">
        <v>25</v>
      </c>
      <c r="M823" s="10"/>
      <c r="N823" s="14" t="str">
        <f t="shared" si="25"/>
        <v/>
      </c>
      <c r="O823" s="10" t="s">
        <v>36</v>
      </c>
      <c r="P823" s="16"/>
    </row>
    <row r="824" spans="2:16" ht="43.5" customHeight="1" x14ac:dyDescent="0.25">
      <c r="B824" s="17" t="s">
        <v>1526</v>
      </c>
      <c r="C824" s="17" t="s">
        <v>1645</v>
      </c>
      <c r="D824" s="18" t="s">
        <v>1528</v>
      </c>
      <c r="E824" s="23" t="s">
        <v>1646</v>
      </c>
      <c r="F824" s="20" t="s">
        <v>1530</v>
      </c>
      <c r="G824" s="4"/>
      <c r="H824" s="4"/>
      <c r="I824" s="5"/>
      <c r="J824" s="14" t="str">
        <f t="shared" si="24"/>
        <v/>
      </c>
      <c r="K824" s="15"/>
      <c r="L824" s="10" t="s">
        <v>25</v>
      </c>
      <c r="M824" s="10"/>
      <c r="N824" s="14" t="str">
        <f t="shared" si="25"/>
        <v/>
      </c>
      <c r="O824" s="10" t="s">
        <v>36</v>
      </c>
      <c r="P824" s="16"/>
    </row>
    <row r="825" spans="2:16" ht="57.95" customHeight="1" x14ac:dyDescent="0.25">
      <c r="B825" s="17" t="s">
        <v>1526</v>
      </c>
      <c r="C825" s="17" t="s">
        <v>1647</v>
      </c>
      <c r="D825" s="18" t="s">
        <v>1528</v>
      </c>
      <c r="E825" s="23" t="s">
        <v>1648</v>
      </c>
      <c r="F825" s="20" t="s">
        <v>1530</v>
      </c>
      <c r="G825" s="4"/>
      <c r="H825" s="4"/>
      <c r="I825" s="5"/>
      <c r="J825" s="14" t="str">
        <f t="shared" si="24"/>
        <v/>
      </c>
      <c r="K825" s="15"/>
      <c r="L825" s="10" t="s">
        <v>25</v>
      </c>
      <c r="M825" s="10"/>
      <c r="N825" s="14" t="str">
        <f t="shared" si="25"/>
        <v/>
      </c>
      <c r="O825" s="10" t="s">
        <v>36</v>
      </c>
      <c r="P825" s="16"/>
    </row>
    <row r="826" spans="2:16" ht="87" customHeight="1" x14ac:dyDescent="0.25">
      <c r="B826" s="17" t="s">
        <v>1526</v>
      </c>
      <c r="C826" s="17" t="s">
        <v>1649</v>
      </c>
      <c r="D826" s="18" t="s">
        <v>1528</v>
      </c>
      <c r="E826" s="23" t="s">
        <v>1650</v>
      </c>
      <c r="F826" s="20" t="s">
        <v>1530</v>
      </c>
      <c r="G826" s="4"/>
      <c r="H826" s="4"/>
      <c r="I826" s="5"/>
      <c r="J826" s="14" t="str">
        <f t="shared" si="24"/>
        <v/>
      </c>
      <c r="K826" s="15"/>
      <c r="L826" s="10" t="s">
        <v>25</v>
      </c>
      <c r="M826" s="10"/>
      <c r="N826" s="14" t="str">
        <f t="shared" si="25"/>
        <v/>
      </c>
      <c r="O826" s="10" t="s">
        <v>36</v>
      </c>
      <c r="P826" s="16"/>
    </row>
    <row r="827" spans="2:16" ht="43.5" customHeight="1" x14ac:dyDescent="0.25">
      <c r="B827" s="17" t="s">
        <v>1526</v>
      </c>
      <c r="C827" s="17" t="s">
        <v>1651</v>
      </c>
      <c r="D827" s="18" t="s">
        <v>1528</v>
      </c>
      <c r="E827" s="23" t="s">
        <v>1652</v>
      </c>
      <c r="F827" s="20" t="s">
        <v>1530</v>
      </c>
      <c r="G827" s="4"/>
      <c r="H827" s="4"/>
      <c r="I827" s="5"/>
      <c r="J827" s="14" t="str">
        <f t="shared" si="24"/>
        <v/>
      </c>
      <c r="K827" s="15"/>
      <c r="L827" s="10" t="s">
        <v>25</v>
      </c>
      <c r="M827" s="10"/>
      <c r="N827" s="14" t="str">
        <f t="shared" si="25"/>
        <v/>
      </c>
      <c r="O827" s="10" t="s">
        <v>36</v>
      </c>
      <c r="P827" s="16"/>
    </row>
    <row r="828" spans="2:16" ht="43.5" customHeight="1" x14ac:dyDescent="0.25">
      <c r="B828" s="17" t="s">
        <v>1526</v>
      </c>
      <c r="C828" s="17" t="s">
        <v>1653</v>
      </c>
      <c r="D828" s="18" t="s">
        <v>1528</v>
      </c>
      <c r="E828" s="23" t="s">
        <v>1654</v>
      </c>
      <c r="F828" s="20" t="s">
        <v>1530</v>
      </c>
      <c r="G828" s="4"/>
      <c r="H828" s="4"/>
      <c r="I828" s="5"/>
      <c r="J828" s="14" t="str">
        <f t="shared" si="24"/>
        <v/>
      </c>
      <c r="K828" s="15"/>
      <c r="L828" s="10" t="s">
        <v>25</v>
      </c>
      <c r="M828" s="10"/>
      <c r="N828" s="14" t="str">
        <f t="shared" si="25"/>
        <v/>
      </c>
      <c r="O828" s="10" t="s">
        <v>36</v>
      </c>
      <c r="P828" s="16"/>
    </row>
    <row r="829" spans="2:16" ht="57.95" customHeight="1" x14ac:dyDescent="0.25">
      <c r="B829" s="17" t="s">
        <v>1526</v>
      </c>
      <c r="C829" s="17" t="s">
        <v>1655</v>
      </c>
      <c r="D829" s="18" t="s">
        <v>1528</v>
      </c>
      <c r="E829" s="23" t="s">
        <v>1656</v>
      </c>
      <c r="F829" s="20" t="s">
        <v>1530</v>
      </c>
      <c r="G829" s="4"/>
      <c r="H829" s="4"/>
      <c r="I829" s="5"/>
      <c r="J829" s="14" t="str">
        <f t="shared" si="24"/>
        <v/>
      </c>
      <c r="K829" s="15"/>
      <c r="L829" s="10" t="s">
        <v>25</v>
      </c>
      <c r="M829" s="10"/>
      <c r="N829" s="14" t="str">
        <f t="shared" si="25"/>
        <v/>
      </c>
      <c r="O829" s="10" t="s">
        <v>36</v>
      </c>
      <c r="P829" s="16"/>
    </row>
    <row r="830" spans="2:16" ht="57.95" customHeight="1" x14ac:dyDescent="0.25">
      <c r="B830" s="17" t="s">
        <v>1526</v>
      </c>
      <c r="C830" s="17" t="s">
        <v>1657</v>
      </c>
      <c r="D830" s="18" t="s">
        <v>1528</v>
      </c>
      <c r="E830" s="23" t="s">
        <v>1658</v>
      </c>
      <c r="F830" s="20" t="s">
        <v>1530</v>
      </c>
      <c r="G830" s="4"/>
      <c r="H830" s="4"/>
      <c r="I830" s="5"/>
      <c r="J830" s="14" t="str">
        <f t="shared" si="24"/>
        <v/>
      </c>
      <c r="K830" s="15"/>
      <c r="L830" s="10" t="s">
        <v>25</v>
      </c>
      <c r="M830" s="10"/>
      <c r="N830" s="14" t="str">
        <f t="shared" si="25"/>
        <v/>
      </c>
      <c r="O830" s="10" t="s">
        <v>25</v>
      </c>
      <c r="P830" s="16"/>
    </row>
    <row r="831" spans="2:16" ht="43.5" customHeight="1" x14ac:dyDescent="0.25">
      <c r="B831" s="17" t="s">
        <v>1526</v>
      </c>
      <c r="C831" s="17" t="s">
        <v>1659</v>
      </c>
      <c r="D831" s="18" t="s">
        <v>1528</v>
      </c>
      <c r="E831" s="23" t="s">
        <v>1660</v>
      </c>
      <c r="F831" s="20" t="s">
        <v>1530</v>
      </c>
      <c r="G831" s="4"/>
      <c r="H831" s="4"/>
      <c r="I831" s="5"/>
      <c r="J831" s="14" t="str">
        <f t="shared" si="24"/>
        <v/>
      </c>
      <c r="K831" s="15"/>
      <c r="L831" s="10" t="s">
        <v>25</v>
      </c>
      <c r="M831" s="10"/>
      <c r="N831" s="14" t="str">
        <f t="shared" si="25"/>
        <v/>
      </c>
      <c r="O831" s="10" t="s">
        <v>36</v>
      </c>
      <c r="P831" s="16"/>
    </row>
    <row r="832" spans="2:16" ht="57.95" customHeight="1" x14ac:dyDescent="0.25">
      <c r="B832" s="17" t="s">
        <v>1526</v>
      </c>
      <c r="C832" s="17" t="s">
        <v>1661</v>
      </c>
      <c r="D832" s="18" t="s">
        <v>1528</v>
      </c>
      <c r="E832" s="23" t="s">
        <v>1662</v>
      </c>
      <c r="F832" s="20" t="s">
        <v>1530</v>
      </c>
      <c r="G832" s="4"/>
      <c r="H832" s="4"/>
      <c r="I832" s="5"/>
      <c r="J832" s="14" t="str">
        <f t="shared" si="24"/>
        <v/>
      </c>
      <c r="K832" s="15"/>
      <c r="L832" s="10" t="s">
        <v>25</v>
      </c>
      <c r="M832" s="10"/>
      <c r="N832" s="14" t="str">
        <f t="shared" si="25"/>
        <v/>
      </c>
      <c r="O832" s="10" t="s">
        <v>36</v>
      </c>
      <c r="P832" s="16"/>
    </row>
    <row r="833" spans="2:16" ht="57.95" customHeight="1" x14ac:dyDescent="0.25">
      <c r="B833" s="17" t="s">
        <v>1526</v>
      </c>
      <c r="C833" s="17" t="s">
        <v>1663</v>
      </c>
      <c r="D833" s="18" t="s">
        <v>1528</v>
      </c>
      <c r="E833" s="23" t="s">
        <v>1664</v>
      </c>
      <c r="F833" s="20" t="s">
        <v>1530</v>
      </c>
      <c r="G833" s="4"/>
      <c r="H833" s="4"/>
      <c r="I833" s="5"/>
      <c r="J833" s="14" t="str">
        <f t="shared" si="24"/>
        <v/>
      </c>
      <c r="K833" s="15"/>
      <c r="L833" s="10" t="s">
        <v>25</v>
      </c>
      <c r="M833" s="10"/>
      <c r="N833" s="14" t="str">
        <f t="shared" si="25"/>
        <v/>
      </c>
      <c r="O833" s="10" t="s">
        <v>25</v>
      </c>
      <c r="P833" s="16"/>
    </row>
    <row r="834" spans="2:16" ht="43.5" customHeight="1" x14ac:dyDescent="0.25">
      <c r="B834" s="17" t="s">
        <v>1526</v>
      </c>
      <c r="C834" s="17" t="s">
        <v>1665</v>
      </c>
      <c r="D834" s="18" t="s">
        <v>1528</v>
      </c>
      <c r="E834" s="23" t="s">
        <v>1666</v>
      </c>
      <c r="F834" s="20" t="s">
        <v>1530</v>
      </c>
      <c r="G834" s="4"/>
      <c r="H834" s="4"/>
      <c r="I834" s="5"/>
      <c r="J834" s="14" t="str">
        <f t="shared" si="24"/>
        <v/>
      </c>
      <c r="K834" s="15"/>
      <c r="L834" s="10" t="s">
        <v>25</v>
      </c>
      <c r="M834" s="10"/>
      <c r="N834" s="14" t="str">
        <f t="shared" si="25"/>
        <v/>
      </c>
      <c r="O834" s="10" t="s">
        <v>25</v>
      </c>
      <c r="P834" s="16"/>
    </row>
    <row r="835" spans="2:16" ht="43.5" customHeight="1" x14ac:dyDescent="0.25">
      <c r="B835" s="17" t="s">
        <v>1526</v>
      </c>
      <c r="C835" s="17" t="s">
        <v>1667</v>
      </c>
      <c r="D835" s="18" t="s">
        <v>1528</v>
      </c>
      <c r="E835" s="23" t="s">
        <v>1668</v>
      </c>
      <c r="F835" s="20" t="s">
        <v>1530</v>
      </c>
      <c r="G835" s="4"/>
      <c r="H835" s="4"/>
      <c r="I835" s="5"/>
      <c r="J835" s="14" t="str">
        <f t="shared" si="24"/>
        <v/>
      </c>
      <c r="K835" s="15"/>
      <c r="L835" s="10" t="s">
        <v>25</v>
      </c>
      <c r="M835" s="10"/>
      <c r="N835" s="14" t="str">
        <f t="shared" si="25"/>
        <v/>
      </c>
      <c r="O835" s="10" t="s">
        <v>25</v>
      </c>
      <c r="P835" s="16"/>
    </row>
    <row r="836" spans="2:16" ht="43.5" customHeight="1" x14ac:dyDescent="0.25">
      <c r="B836" s="17" t="s">
        <v>1526</v>
      </c>
      <c r="C836" s="17" t="s">
        <v>1669</v>
      </c>
      <c r="D836" s="18" t="s">
        <v>1528</v>
      </c>
      <c r="E836" s="23" t="s">
        <v>1670</v>
      </c>
      <c r="F836" s="20" t="s">
        <v>1530</v>
      </c>
      <c r="G836" s="4"/>
      <c r="H836" s="4"/>
      <c r="I836" s="5"/>
      <c r="J836" s="14" t="str">
        <f t="shared" si="24"/>
        <v/>
      </c>
      <c r="K836" s="15"/>
      <c r="L836" s="10" t="s">
        <v>25</v>
      </c>
      <c r="M836" s="10"/>
      <c r="N836" s="14" t="str">
        <f t="shared" si="25"/>
        <v/>
      </c>
      <c r="O836" s="10" t="s">
        <v>25</v>
      </c>
      <c r="P836" s="16"/>
    </row>
    <row r="837" spans="2:16" ht="57.95" customHeight="1" x14ac:dyDescent="0.25">
      <c r="B837" s="17" t="s">
        <v>1526</v>
      </c>
      <c r="C837" s="17" t="s">
        <v>1671</v>
      </c>
      <c r="D837" s="18" t="s">
        <v>1528</v>
      </c>
      <c r="E837" s="23" t="s">
        <v>1672</v>
      </c>
      <c r="F837" s="20" t="s">
        <v>1530</v>
      </c>
      <c r="G837" s="4"/>
      <c r="H837" s="4"/>
      <c r="I837" s="5"/>
      <c r="J837" s="14" t="str">
        <f t="shared" si="24"/>
        <v/>
      </c>
      <c r="K837" s="15"/>
      <c r="L837" s="10" t="s">
        <v>25</v>
      </c>
      <c r="M837" s="10"/>
      <c r="N837" s="14" t="str">
        <f t="shared" si="25"/>
        <v/>
      </c>
      <c r="O837" s="10" t="s">
        <v>36</v>
      </c>
      <c r="P837" s="16"/>
    </row>
    <row r="838" spans="2:16" ht="57.95" customHeight="1" x14ac:dyDescent="0.25">
      <c r="B838" s="17" t="s">
        <v>1526</v>
      </c>
      <c r="C838" s="17" t="s">
        <v>1673</v>
      </c>
      <c r="D838" s="18" t="s">
        <v>1528</v>
      </c>
      <c r="E838" s="23" t="s">
        <v>1674</v>
      </c>
      <c r="F838" s="20" t="s">
        <v>1530</v>
      </c>
      <c r="G838" s="4"/>
      <c r="H838" s="4"/>
      <c r="I838" s="5"/>
      <c r="J838" s="14" t="str">
        <f t="shared" si="24"/>
        <v/>
      </c>
      <c r="K838" s="15"/>
      <c r="L838" s="10" t="s">
        <v>25</v>
      </c>
      <c r="M838" s="10"/>
      <c r="N838" s="14" t="str">
        <f t="shared" si="25"/>
        <v/>
      </c>
      <c r="O838" s="10" t="s">
        <v>36</v>
      </c>
      <c r="P838" s="16"/>
    </row>
    <row r="839" spans="2:16" ht="43.5" customHeight="1" x14ac:dyDescent="0.25">
      <c r="B839" s="17" t="s">
        <v>1526</v>
      </c>
      <c r="C839" s="17" t="s">
        <v>1675</v>
      </c>
      <c r="D839" s="18" t="s">
        <v>1528</v>
      </c>
      <c r="E839" s="23" t="s">
        <v>1676</v>
      </c>
      <c r="F839" s="20" t="s">
        <v>1530</v>
      </c>
      <c r="G839" s="4"/>
      <c r="H839" s="4"/>
      <c r="I839" s="5"/>
      <c r="J839" s="14" t="str">
        <f t="shared" ref="J839:J902" si="26">IF(G839&lt;&gt;"Sim","",IF(H839="Atende",5,IF(H839="Atende parcialmente",2,IF(H839="Não atende",0,""))))</f>
        <v/>
      </c>
      <c r="K839" s="15"/>
      <c r="L839" s="10" t="s">
        <v>25</v>
      </c>
      <c r="M839" s="10"/>
      <c r="N839" s="14" t="str">
        <f t="shared" ref="N839:N902" si="27">IF(L839&lt;&gt;"Sim","",IF(M839="Atende",5,IF(M839="Atende parcialmente",2,IF(M839="Não atende",0,""))))</f>
        <v/>
      </c>
      <c r="O839" s="10" t="s">
        <v>36</v>
      </c>
      <c r="P839" s="16"/>
    </row>
    <row r="840" spans="2:16" ht="43.5" customHeight="1" x14ac:dyDescent="0.25">
      <c r="B840" s="17" t="s">
        <v>1526</v>
      </c>
      <c r="C840" s="17" t="s">
        <v>1677</v>
      </c>
      <c r="D840" s="18" t="s">
        <v>1528</v>
      </c>
      <c r="E840" s="23" t="s">
        <v>1678</v>
      </c>
      <c r="F840" s="20" t="s">
        <v>1530</v>
      </c>
      <c r="G840" s="4"/>
      <c r="H840" s="4"/>
      <c r="I840" s="5"/>
      <c r="J840" s="14" t="str">
        <f t="shared" si="26"/>
        <v/>
      </c>
      <c r="K840" s="15"/>
      <c r="L840" s="10" t="s">
        <v>25</v>
      </c>
      <c r="M840" s="10"/>
      <c r="N840" s="14" t="str">
        <f t="shared" si="27"/>
        <v/>
      </c>
      <c r="O840" s="10" t="s">
        <v>36</v>
      </c>
      <c r="P840" s="16"/>
    </row>
    <row r="841" spans="2:16" ht="57.95" customHeight="1" x14ac:dyDescent="0.25">
      <c r="B841" s="17" t="s">
        <v>1526</v>
      </c>
      <c r="C841" s="17" t="s">
        <v>1679</v>
      </c>
      <c r="D841" s="18" t="s">
        <v>1528</v>
      </c>
      <c r="E841" s="23" t="s">
        <v>1680</v>
      </c>
      <c r="F841" s="20" t="s">
        <v>1530</v>
      </c>
      <c r="G841" s="4"/>
      <c r="H841" s="4"/>
      <c r="I841" s="5"/>
      <c r="J841" s="14" t="str">
        <f t="shared" si="26"/>
        <v/>
      </c>
      <c r="K841" s="15"/>
      <c r="L841" s="10" t="s">
        <v>25</v>
      </c>
      <c r="M841" s="10"/>
      <c r="N841" s="14" t="str">
        <f t="shared" si="27"/>
        <v/>
      </c>
      <c r="O841" s="10" t="s">
        <v>36</v>
      </c>
      <c r="P841" s="16"/>
    </row>
    <row r="842" spans="2:16" ht="43.5" customHeight="1" x14ac:dyDescent="0.25">
      <c r="B842" s="17" t="s">
        <v>1526</v>
      </c>
      <c r="C842" s="17" t="s">
        <v>1681</v>
      </c>
      <c r="D842" s="18" t="s">
        <v>1528</v>
      </c>
      <c r="E842" s="23" t="s">
        <v>1682</v>
      </c>
      <c r="F842" s="20" t="s">
        <v>1530</v>
      </c>
      <c r="G842" s="4"/>
      <c r="H842" s="4"/>
      <c r="I842" s="5"/>
      <c r="J842" s="14" t="str">
        <f t="shared" si="26"/>
        <v/>
      </c>
      <c r="K842" s="15"/>
      <c r="L842" s="10" t="s">
        <v>25</v>
      </c>
      <c r="M842" s="10"/>
      <c r="N842" s="14" t="str">
        <f t="shared" si="27"/>
        <v/>
      </c>
      <c r="O842" s="10" t="s">
        <v>36</v>
      </c>
      <c r="P842" s="16"/>
    </row>
    <row r="843" spans="2:16" ht="43.5" customHeight="1" x14ac:dyDescent="0.25">
      <c r="B843" s="17" t="s">
        <v>1526</v>
      </c>
      <c r="C843" s="17" t="s">
        <v>1683</v>
      </c>
      <c r="D843" s="18" t="s">
        <v>1528</v>
      </c>
      <c r="E843" s="23" t="s">
        <v>1684</v>
      </c>
      <c r="F843" s="20" t="s">
        <v>1530</v>
      </c>
      <c r="G843" s="4"/>
      <c r="H843" s="4"/>
      <c r="I843" s="5"/>
      <c r="J843" s="14" t="str">
        <f t="shared" si="26"/>
        <v/>
      </c>
      <c r="K843" s="15"/>
      <c r="L843" s="10" t="s">
        <v>25</v>
      </c>
      <c r="M843" s="10"/>
      <c r="N843" s="14" t="str">
        <f t="shared" si="27"/>
        <v/>
      </c>
      <c r="O843" s="10" t="s">
        <v>36</v>
      </c>
      <c r="P843" s="16"/>
    </row>
    <row r="844" spans="2:16" ht="43.5" customHeight="1" x14ac:dyDescent="0.25">
      <c r="B844" s="17" t="s">
        <v>1526</v>
      </c>
      <c r="C844" s="17" t="s">
        <v>1685</v>
      </c>
      <c r="D844" s="18" t="s">
        <v>1528</v>
      </c>
      <c r="E844" s="23" t="s">
        <v>1686</v>
      </c>
      <c r="F844" s="20" t="s">
        <v>1530</v>
      </c>
      <c r="G844" s="4"/>
      <c r="H844" s="4"/>
      <c r="I844" s="5"/>
      <c r="J844" s="14" t="str">
        <f t="shared" si="26"/>
        <v/>
      </c>
      <c r="K844" s="15"/>
      <c r="L844" s="10" t="s">
        <v>25</v>
      </c>
      <c r="M844" s="10"/>
      <c r="N844" s="14" t="str">
        <f t="shared" si="27"/>
        <v/>
      </c>
      <c r="O844" s="10" t="s">
        <v>36</v>
      </c>
      <c r="P844" s="16"/>
    </row>
    <row r="845" spans="2:16" ht="43.5" customHeight="1" x14ac:dyDescent="0.25">
      <c r="B845" s="17" t="s">
        <v>1526</v>
      </c>
      <c r="C845" s="17" t="s">
        <v>1687</v>
      </c>
      <c r="D845" s="18" t="s">
        <v>1528</v>
      </c>
      <c r="E845" s="23" t="s">
        <v>1688</v>
      </c>
      <c r="F845" s="20" t="s">
        <v>1530</v>
      </c>
      <c r="G845" s="4"/>
      <c r="H845" s="4"/>
      <c r="I845" s="5"/>
      <c r="J845" s="14" t="str">
        <f t="shared" si="26"/>
        <v/>
      </c>
      <c r="K845" s="15"/>
      <c r="L845" s="10" t="s">
        <v>25</v>
      </c>
      <c r="M845" s="10"/>
      <c r="N845" s="14" t="str">
        <f t="shared" si="27"/>
        <v/>
      </c>
      <c r="O845" s="10" t="s">
        <v>36</v>
      </c>
      <c r="P845" s="16"/>
    </row>
    <row r="846" spans="2:16" ht="43.5" customHeight="1" x14ac:dyDescent="0.25">
      <c r="B846" s="17" t="s">
        <v>1526</v>
      </c>
      <c r="C846" s="17" t="s">
        <v>1689</v>
      </c>
      <c r="D846" s="18" t="s">
        <v>1528</v>
      </c>
      <c r="E846" s="23" t="s">
        <v>1690</v>
      </c>
      <c r="F846" s="20" t="s">
        <v>1530</v>
      </c>
      <c r="G846" s="4"/>
      <c r="H846" s="4"/>
      <c r="I846" s="5"/>
      <c r="J846" s="14" t="str">
        <f t="shared" si="26"/>
        <v/>
      </c>
      <c r="K846" s="15"/>
      <c r="L846" s="10" t="s">
        <v>25</v>
      </c>
      <c r="M846" s="10"/>
      <c r="N846" s="14" t="str">
        <f t="shared" si="27"/>
        <v/>
      </c>
      <c r="O846" s="10" t="s">
        <v>36</v>
      </c>
      <c r="P846" s="16"/>
    </row>
    <row r="847" spans="2:16" ht="43.5" customHeight="1" x14ac:dyDescent="0.25">
      <c r="B847" s="17" t="s">
        <v>1526</v>
      </c>
      <c r="C847" s="17" t="s">
        <v>1691</v>
      </c>
      <c r="D847" s="18" t="s">
        <v>1528</v>
      </c>
      <c r="E847" s="23" t="s">
        <v>1692</v>
      </c>
      <c r="F847" s="20" t="s">
        <v>1530</v>
      </c>
      <c r="G847" s="4"/>
      <c r="H847" s="4"/>
      <c r="I847" s="5"/>
      <c r="J847" s="14" t="str">
        <f t="shared" si="26"/>
        <v/>
      </c>
      <c r="K847" s="15"/>
      <c r="L847" s="10" t="s">
        <v>25</v>
      </c>
      <c r="M847" s="10"/>
      <c r="N847" s="14" t="str">
        <f t="shared" si="27"/>
        <v/>
      </c>
      <c r="O847" s="10" t="s">
        <v>36</v>
      </c>
      <c r="P847" s="16"/>
    </row>
    <row r="848" spans="2:16" ht="43.5" customHeight="1" x14ac:dyDescent="0.25">
      <c r="B848" s="17" t="s">
        <v>1526</v>
      </c>
      <c r="C848" s="17" t="s">
        <v>1693</v>
      </c>
      <c r="D848" s="18" t="s">
        <v>1528</v>
      </c>
      <c r="E848" s="23" t="s">
        <v>1694</v>
      </c>
      <c r="F848" s="20" t="s">
        <v>1530</v>
      </c>
      <c r="G848" s="4"/>
      <c r="H848" s="4"/>
      <c r="I848" s="5"/>
      <c r="J848" s="14" t="str">
        <f t="shared" si="26"/>
        <v/>
      </c>
      <c r="K848" s="15"/>
      <c r="L848" s="10" t="s">
        <v>25</v>
      </c>
      <c r="M848" s="10"/>
      <c r="N848" s="14" t="str">
        <f t="shared" si="27"/>
        <v/>
      </c>
      <c r="O848" s="10" t="s">
        <v>36</v>
      </c>
      <c r="P848" s="16"/>
    </row>
    <row r="849" spans="2:16" ht="43.5" customHeight="1" x14ac:dyDescent="0.25">
      <c r="B849" s="17" t="s">
        <v>1526</v>
      </c>
      <c r="C849" s="17" t="s">
        <v>1695</v>
      </c>
      <c r="D849" s="18" t="s">
        <v>1528</v>
      </c>
      <c r="E849" s="23" t="s">
        <v>1696</v>
      </c>
      <c r="F849" s="20" t="s">
        <v>1530</v>
      </c>
      <c r="G849" s="4"/>
      <c r="H849" s="4"/>
      <c r="I849" s="5"/>
      <c r="J849" s="14" t="str">
        <f t="shared" si="26"/>
        <v/>
      </c>
      <c r="K849" s="15"/>
      <c r="L849" s="10" t="s">
        <v>25</v>
      </c>
      <c r="M849" s="10"/>
      <c r="N849" s="14" t="str">
        <f t="shared" si="27"/>
        <v/>
      </c>
      <c r="O849" s="10" t="s">
        <v>36</v>
      </c>
      <c r="P849" s="16"/>
    </row>
    <row r="850" spans="2:16" ht="43.5" customHeight="1" x14ac:dyDescent="0.25">
      <c r="B850" s="17" t="s">
        <v>1526</v>
      </c>
      <c r="C850" s="17" t="s">
        <v>1697</v>
      </c>
      <c r="D850" s="18" t="s">
        <v>1528</v>
      </c>
      <c r="E850" s="23" t="s">
        <v>1698</v>
      </c>
      <c r="F850" s="20" t="s">
        <v>1530</v>
      </c>
      <c r="G850" s="4"/>
      <c r="H850" s="4"/>
      <c r="I850" s="5"/>
      <c r="J850" s="14" t="str">
        <f t="shared" si="26"/>
        <v/>
      </c>
      <c r="K850" s="15"/>
      <c r="L850" s="10" t="s">
        <v>25</v>
      </c>
      <c r="M850" s="10"/>
      <c r="N850" s="14" t="str">
        <f t="shared" si="27"/>
        <v/>
      </c>
      <c r="O850" s="10" t="s">
        <v>36</v>
      </c>
      <c r="P850" s="16"/>
    </row>
    <row r="851" spans="2:16" ht="43.5" customHeight="1" x14ac:dyDescent="0.25">
      <c r="B851" s="17" t="s">
        <v>1526</v>
      </c>
      <c r="C851" s="17" t="s">
        <v>1699</v>
      </c>
      <c r="D851" s="18" t="s">
        <v>1528</v>
      </c>
      <c r="E851" s="23" t="s">
        <v>1700</v>
      </c>
      <c r="F851" s="20" t="s">
        <v>1530</v>
      </c>
      <c r="G851" s="4"/>
      <c r="H851" s="4"/>
      <c r="I851" s="5"/>
      <c r="J851" s="14" t="str">
        <f t="shared" si="26"/>
        <v/>
      </c>
      <c r="K851" s="15"/>
      <c r="L851" s="10" t="s">
        <v>25</v>
      </c>
      <c r="M851" s="10"/>
      <c r="N851" s="14" t="str">
        <f t="shared" si="27"/>
        <v/>
      </c>
      <c r="O851" s="10" t="s">
        <v>25</v>
      </c>
      <c r="P851" s="16"/>
    </row>
    <row r="852" spans="2:16" ht="57.95" customHeight="1" x14ac:dyDescent="0.25">
      <c r="B852" s="17" t="s">
        <v>1526</v>
      </c>
      <c r="C852" s="17" t="s">
        <v>1701</v>
      </c>
      <c r="D852" s="18" t="s">
        <v>1528</v>
      </c>
      <c r="E852" s="23" t="s">
        <v>1702</v>
      </c>
      <c r="F852" s="20" t="s">
        <v>1530</v>
      </c>
      <c r="G852" s="4"/>
      <c r="H852" s="4"/>
      <c r="I852" s="5"/>
      <c r="J852" s="14" t="str">
        <f t="shared" si="26"/>
        <v/>
      </c>
      <c r="K852" s="15"/>
      <c r="L852" s="10" t="s">
        <v>25</v>
      </c>
      <c r="M852" s="10"/>
      <c r="N852" s="14" t="str">
        <f t="shared" si="27"/>
        <v/>
      </c>
      <c r="O852" s="10" t="s">
        <v>25</v>
      </c>
      <c r="P852" s="16"/>
    </row>
    <row r="853" spans="2:16" ht="43.5" customHeight="1" x14ac:dyDescent="0.25">
      <c r="B853" s="17" t="s">
        <v>1526</v>
      </c>
      <c r="C853" s="17" t="s">
        <v>1703</v>
      </c>
      <c r="D853" s="18" t="s">
        <v>1528</v>
      </c>
      <c r="E853" s="23" t="s">
        <v>1704</v>
      </c>
      <c r="F853" s="20" t="s">
        <v>1530</v>
      </c>
      <c r="G853" s="4"/>
      <c r="H853" s="4"/>
      <c r="I853" s="5"/>
      <c r="J853" s="14" t="str">
        <f t="shared" si="26"/>
        <v/>
      </c>
      <c r="K853" s="15"/>
      <c r="L853" s="10" t="s">
        <v>25</v>
      </c>
      <c r="M853" s="10"/>
      <c r="N853" s="14" t="str">
        <f t="shared" si="27"/>
        <v/>
      </c>
      <c r="O853" s="10" t="s">
        <v>25</v>
      </c>
      <c r="P853" s="16"/>
    </row>
    <row r="854" spans="2:16" ht="43.5" customHeight="1" x14ac:dyDescent="0.25">
      <c r="B854" s="17" t="s">
        <v>1526</v>
      </c>
      <c r="C854" s="17" t="s">
        <v>1705</v>
      </c>
      <c r="D854" s="18" t="s">
        <v>1528</v>
      </c>
      <c r="E854" s="23" t="s">
        <v>1706</v>
      </c>
      <c r="F854" s="20" t="s">
        <v>1530</v>
      </c>
      <c r="G854" s="4"/>
      <c r="H854" s="4"/>
      <c r="I854" s="5"/>
      <c r="J854" s="14" t="str">
        <f t="shared" si="26"/>
        <v/>
      </c>
      <c r="K854" s="15"/>
      <c r="L854" s="10" t="s">
        <v>25</v>
      </c>
      <c r="M854" s="10"/>
      <c r="N854" s="14" t="str">
        <f t="shared" si="27"/>
        <v/>
      </c>
      <c r="O854" s="10" t="s">
        <v>36</v>
      </c>
      <c r="P854" s="16"/>
    </row>
    <row r="855" spans="2:16" ht="43.5" customHeight="1" x14ac:dyDescent="0.25">
      <c r="B855" s="17" t="s">
        <v>1526</v>
      </c>
      <c r="C855" s="17" t="s">
        <v>1707</v>
      </c>
      <c r="D855" s="18" t="s">
        <v>1528</v>
      </c>
      <c r="E855" s="23" t="s">
        <v>1708</v>
      </c>
      <c r="F855" s="20" t="s">
        <v>1530</v>
      </c>
      <c r="G855" s="4"/>
      <c r="H855" s="4"/>
      <c r="I855" s="5"/>
      <c r="J855" s="14" t="str">
        <f t="shared" si="26"/>
        <v/>
      </c>
      <c r="K855" s="15"/>
      <c r="L855" s="10" t="s">
        <v>25</v>
      </c>
      <c r="M855" s="10"/>
      <c r="N855" s="14" t="str">
        <f t="shared" si="27"/>
        <v/>
      </c>
      <c r="O855" s="10" t="s">
        <v>36</v>
      </c>
      <c r="P855" s="16"/>
    </row>
    <row r="856" spans="2:16" ht="57.95" customHeight="1" x14ac:dyDescent="0.25">
      <c r="B856" s="17" t="s">
        <v>1526</v>
      </c>
      <c r="C856" s="17" t="s">
        <v>1709</v>
      </c>
      <c r="D856" s="18" t="s">
        <v>1528</v>
      </c>
      <c r="E856" s="23" t="s">
        <v>1710</v>
      </c>
      <c r="F856" s="20" t="s">
        <v>1530</v>
      </c>
      <c r="G856" s="4"/>
      <c r="H856" s="4"/>
      <c r="I856" s="5"/>
      <c r="J856" s="14" t="str">
        <f t="shared" si="26"/>
        <v/>
      </c>
      <c r="K856" s="15"/>
      <c r="L856" s="10" t="s">
        <v>25</v>
      </c>
      <c r="M856" s="10"/>
      <c r="N856" s="14" t="str">
        <f t="shared" si="27"/>
        <v/>
      </c>
      <c r="O856" s="10" t="s">
        <v>36</v>
      </c>
      <c r="P856" s="16"/>
    </row>
    <row r="857" spans="2:16" ht="43.5" customHeight="1" x14ac:dyDescent="0.25">
      <c r="B857" s="17" t="s">
        <v>1526</v>
      </c>
      <c r="C857" s="17" t="s">
        <v>1711</v>
      </c>
      <c r="D857" s="18" t="s">
        <v>1528</v>
      </c>
      <c r="E857" s="23" t="s">
        <v>1712</v>
      </c>
      <c r="F857" s="20" t="s">
        <v>1530</v>
      </c>
      <c r="G857" s="4"/>
      <c r="H857" s="4"/>
      <c r="I857" s="5"/>
      <c r="J857" s="14" t="str">
        <f t="shared" si="26"/>
        <v/>
      </c>
      <c r="K857" s="15"/>
      <c r="L857" s="10" t="s">
        <v>25</v>
      </c>
      <c r="M857" s="10"/>
      <c r="N857" s="14" t="str">
        <f t="shared" si="27"/>
        <v/>
      </c>
      <c r="O857" s="10" t="s">
        <v>25</v>
      </c>
      <c r="P857" s="16"/>
    </row>
    <row r="858" spans="2:16" ht="29.1" customHeight="1" x14ac:dyDescent="0.25">
      <c r="B858" s="17" t="s">
        <v>1526</v>
      </c>
      <c r="C858" s="17" t="s">
        <v>1713</v>
      </c>
      <c r="D858" s="18" t="s">
        <v>1528</v>
      </c>
      <c r="E858" s="23" t="s">
        <v>1714</v>
      </c>
      <c r="F858" s="20" t="s">
        <v>1530</v>
      </c>
      <c r="G858" s="4"/>
      <c r="H858" s="4"/>
      <c r="I858" s="5"/>
      <c r="J858" s="14" t="str">
        <f t="shared" si="26"/>
        <v/>
      </c>
      <c r="K858" s="15"/>
      <c r="L858" s="10" t="s">
        <v>25</v>
      </c>
      <c r="M858" s="10"/>
      <c r="N858" s="14" t="str">
        <f t="shared" si="27"/>
        <v/>
      </c>
      <c r="O858" s="10" t="s">
        <v>25</v>
      </c>
      <c r="P858" s="16"/>
    </row>
    <row r="859" spans="2:16" ht="43.5" customHeight="1" x14ac:dyDescent="0.25">
      <c r="B859" s="17" t="s">
        <v>1526</v>
      </c>
      <c r="C859" s="17" t="s">
        <v>1715</v>
      </c>
      <c r="D859" s="18" t="s">
        <v>1528</v>
      </c>
      <c r="E859" s="23" t="s">
        <v>1716</v>
      </c>
      <c r="F859" s="20" t="s">
        <v>1530</v>
      </c>
      <c r="G859" s="4"/>
      <c r="H859" s="4"/>
      <c r="I859" s="5"/>
      <c r="J859" s="14" t="str">
        <f t="shared" si="26"/>
        <v/>
      </c>
      <c r="K859" s="15"/>
      <c r="L859" s="10" t="s">
        <v>25</v>
      </c>
      <c r="M859" s="10"/>
      <c r="N859" s="14" t="str">
        <f t="shared" si="27"/>
        <v/>
      </c>
      <c r="O859" s="10" t="s">
        <v>25</v>
      </c>
      <c r="P859" s="16"/>
    </row>
    <row r="860" spans="2:16" ht="43.5" customHeight="1" x14ac:dyDescent="0.25">
      <c r="B860" s="17" t="s">
        <v>1526</v>
      </c>
      <c r="C860" s="17" t="s">
        <v>1717</v>
      </c>
      <c r="D860" s="18" t="s">
        <v>1528</v>
      </c>
      <c r="E860" s="23" t="s">
        <v>1718</v>
      </c>
      <c r="F860" s="20" t="s">
        <v>1530</v>
      </c>
      <c r="G860" s="4"/>
      <c r="H860" s="4"/>
      <c r="I860" s="5"/>
      <c r="J860" s="14" t="str">
        <f t="shared" si="26"/>
        <v/>
      </c>
      <c r="K860" s="15"/>
      <c r="L860" s="10" t="s">
        <v>25</v>
      </c>
      <c r="M860" s="10"/>
      <c r="N860" s="14" t="str">
        <f t="shared" si="27"/>
        <v/>
      </c>
      <c r="O860" s="10" t="s">
        <v>25</v>
      </c>
      <c r="P860" s="16"/>
    </row>
    <row r="861" spans="2:16" ht="57.95" customHeight="1" x14ac:dyDescent="0.25">
      <c r="B861" s="17" t="s">
        <v>1526</v>
      </c>
      <c r="C861" s="17" t="s">
        <v>1719</v>
      </c>
      <c r="D861" s="18" t="s">
        <v>1528</v>
      </c>
      <c r="E861" s="23" t="s">
        <v>1720</v>
      </c>
      <c r="F861" s="20" t="s">
        <v>1530</v>
      </c>
      <c r="G861" s="4"/>
      <c r="H861" s="4"/>
      <c r="I861" s="5"/>
      <c r="J861" s="14" t="str">
        <f t="shared" si="26"/>
        <v/>
      </c>
      <c r="K861" s="15"/>
      <c r="L861" s="10" t="s">
        <v>25</v>
      </c>
      <c r="M861" s="10"/>
      <c r="N861" s="14" t="str">
        <f t="shared" si="27"/>
        <v/>
      </c>
      <c r="O861" s="10" t="s">
        <v>25</v>
      </c>
      <c r="P861" s="16"/>
    </row>
    <row r="862" spans="2:16" ht="43.5" customHeight="1" x14ac:dyDescent="0.25">
      <c r="B862" s="17" t="s">
        <v>1526</v>
      </c>
      <c r="C862" s="17" t="s">
        <v>1721</v>
      </c>
      <c r="D862" s="18" t="s">
        <v>1528</v>
      </c>
      <c r="E862" s="23" t="s">
        <v>1722</v>
      </c>
      <c r="F862" s="20" t="s">
        <v>1530</v>
      </c>
      <c r="G862" s="4"/>
      <c r="H862" s="4"/>
      <c r="I862" s="5"/>
      <c r="J862" s="14" t="str">
        <f t="shared" si="26"/>
        <v/>
      </c>
      <c r="K862" s="15"/>
      <c r="L862" s="10" t="s">
        <v>25</v>
      </c>
      <c r="M862" s="10"/>
      <c r="N862" s="14" t="str">
        <f t="shared" si="27"/>
        <v/>
      </c>
      <c r="O862" s="10" t="s">
        <v>36</v>
      </c>
      <c r="P862" s="16"/>
    </row>
    <row r="863" spans="2:16" ht="43.5" customHeight="1" x14ac:dyDescent="0.25">
      <c r="B863" s="17" t="s">
        <v>1526</v>
      </c>
      <c r="C863" s="17" t="s">
        <v>1723</v>
      </c>
      <c r="D863" s="18" t="s">
        <v>1528</v>
      </c>
      <c r="E863" s="23" t="s">
        <v>1724</v>
      </c>
      <c r="F863" s="20" t="s">
        <v>1530</v>
      </c>
      <c r="G863" s="4"/>
      <c r="H863" s="4"/>
      <c r="I863" s="5"/>
      <c r="J863" s="14" t="str">
        <f t="shared" si="26"/>
        <v/>
      </c>
      <c r="K863" s="15"/>
      <c r="L863" s="10" t="s">
        <v>25</v>
      </c>
      <c r="M863" s="10"/>
      <c r="N863" s="14" t="str">
        <f t="shared" si="27"/>
        <v/>
      </c>
      <c r="O863" s="10" t="s">
        <v>36</v>
      </c>
      <c r="P863" s="16"/>
    </row>
    <row r="864" spans="2:16" ht="43.5" customHeight="1" x14ac:dyDescent="0.25">
      <c r="B864" s="17" t="s">
        <v>1526</v>
      </c>
      <c r="C864" s="17" t="s">
        <v>1725</v>
      </c>
      <c r="D864" s="18" t="s">
        <v>1528</v>
      </c>
      <c r="E864" s="23" t="s">
        <v>1726</v>
      </c>
      <c r="F864" s="20" t="s">
        <v>1530</v>
      </c>
      <c r="G864" s="4"/>
      <c r="H864" s="4"/>
      <c r="I864" s="5"/>
      <c r="J864" s="14" t="str">
        <f t="shared" si="26"/>
        <v/>
      </c>
      <c r="K864" s="15"/>
      <c r="L864" s="10" t="s">
        <v>25</v>
      </c>
      <c r="M864" s="10"/>
      <c r="N864" s="14" t="str">
        <f t="shared" si="27"/>
        <v/>
      </c>
      <c r="O864" s="10" t="s">
        <v>36</v>
      </c>
      <c r="P864" s="16"/>
    </row>
    <row r="865" spans="2:16" ht="43.5" customHeight="1" x14ac:dyDescent="0.25">
      <c r="B865" s="17" t="s">
        <v>1526</v>
      </c>
      <c r="C865" s="17" t="s">
        <v>1727</v>
      </c>
      <c r="D865" s="18" t="s">
        <v>1528</v>
      </c>
      <c r="E865" s="23" t="s">
        <v>1728</v>
      </c>
      <c r="F865" s="20" t="s">
        <v>1530</v>
      </c>
      <c r="G865" s="4"/>
      <c r="H865" s="4"/>
      <c r="I865" s="5"/>
      <c r="J865" s="14" t="str">
        <f t="shared" si="26"/>
        <v/>
      </c>
      <c r="K865" s="15"/>
      <c r="L865" s="10" t="s">
        <v>25</v>
      </c>
      <c r="M865" s="10"/>
      <c r="N865" s="14" t="str">
        <f t="shared" si="27"/>
        <v/>
      </c>
      <c r="O865" s="10" t="s">
        <v>36</v>
      </c>
      <c r="P865" s="16"/>
    </row>
    <row r="866" spans="2:16" ht="43.5" customHeight="1" x14ac:dyDescent="0.25">
      <c r="B866" s="17" t="s">
        <v>1526</v>
      </c>
      <c r="C866" s="17" t="s">
        <v>1729</v>
      </c>
      <c r="D866" s="18" t="s">
        <v>1528</v>
      </c>
      <c r="E866" s="23" t="s">
        <v>1730</v>
      </c>
      <c r="F866" s="20" t="s">
        <v>1530</v>
      </c>
      <c r="G866" s="4"/>
      <c r="H866" s="4"/>
      <c r="I866" s="5"/>
      <c r="J866" s="14" t="str">
        <f t="shared" si="26"/>
        <v/>
      </c>
      <c r="K866" s="15"/>
      <c r="L866" s="10" t="s">
        <v>25</v>
      </c>
      <c r="M866" s="10"/>
      <c r="N866" s="14" t="str">
        <f t="shared" si="27"/>
        <v/>
      </c>
      <c r="O866" s="10" t="s">
        <v>36</v>
      </c>
      <c r="P866" s="16"/>
    </row>
    <row r="867" spans="2:16" ht="43.5" customHeight="1" x14ac:dyDescent="0.25">
      <c r="B867" s="17" t="s">
        <v>1526</v>
      </c>
      <c r="C867" s="17" t="s">
        <v>1731</v>
      </c>
      <c r="D867" s="18" t="s">
        <v>1528</v>
      </c>
      <c r="E867" s="23" t="s">
        <v>1732</v>
      </c>
      <c r="F867" s="20" t="s">
        <v>1530</v>
      </c>
      <c r="G867" s="4"/>
      <c r="H867" s="4"/>
      <c r="I867" s="5"/>
      <c r="J867" s="14" t="str">
        <f t="shared" si="26"/>
        <v/>
      </c>
      <c r="K867" s="15"/>
      <c r="L867" s="10" t="s">
        <v>25</v>
      </c>
      <c r="M867" s="10"/>
      <c r="N867" s="14" t="str">
        <f t="shared" si="27"/>
        <v/>
      </c>
      <c r="O867" s="10" t="s">
        <v>36</v>
      </c>
      <c r="P867" s="16"/>
    </row>
    <row r="868" spans="2:16" ht="43.5" customHeight="1" x14ac:dyDescent="0.25">
      <c r="B868" s="17" t="s">
        <v>1526</v>
      </c>
      <c r="C868" s="17" t="s">
        <v>1733</v>
      </c>
      <c r="D868" s="18" t="s">
        <v>1528</v>
      </c>
      <c r="E868" s="23" t="s">
        <v>1734</v>
      </c>
      <c r="F868" s="20" t="s">
        <v>1530</v>
      </c>
      <c r="G868" s="4"/>
      <c r="H868" s="4"/>
      <c r="I868" s="5"/>
      <c r="J868" s="14" t="str">
        <f t="shared" si="26"/>
        <v/>
      </c>
      <c r="K868" s="15"/>
      <c r="L868" s="10" t="s">
        <v>25</v>
      </c>
      <c r="M868" s="10"/>
      <c r="N868" s="14" t="str">
        <f t="shared" si="27"/>
        <v/>
      </c>
      <c r="O868" s="10" t="s">
        <v>36</v>
      </c>
      <c r="P868" s="16"/>
    </row>
    <row r="869" spans="2:16" ht="43.5" customHeight="1" x14ac:dyDescent="0.25">
      <c r="B869" s="17" t="s">
        <v>1526</v>
      </c>
      <c r="C869" s="17" t="s">
        <v>1735</v>
      </c>
      <c r="D869" s="18" t="s">
        <v>1528</v>
      </c>
      <c r="E869" s="23" t="s">
        <v>1736</v>
      </c>
      <c r="F869" s="20" t="s">
        <v>1530</v>
      </c>
      <c r="G869" s="4"/>
      <c r="H869" s="4"/>
      <c r="I869" s="5"/>
      <c r="J869" s="14" t="str">
        <f t="shared" si="26"/>
        <v/>
      </c>
      <c r="K869" s="15"/>
      <c r="L869" s="10" t="s">
        <v>25</v>
      </c>
      <c r="M869" s="10"/>
      <c r="N869" s="14" t="str">
        <f t="shared" si="27"/>
        <v/>
      </c>
      <c r="O869" s="10" t="s">
        <v>36</v>
      </c>
      <c r="P869" s="16"/>
    </row>
    <row r="870" spans="2:16" ht="57.95" customHeight="1" x14ac:dyDescent="0.25">
      <c r="B870" s="17" t="s">
        <v>1526</v>
      </c>
      <c r="C870" s="17" t="s">
        <v>1737</v>
      </c>
      <c r="D870" s="18" t="s">
        <v>1528</v>
      </c>
      <c r="E870" s="23" t="s">
        <v>1738</v>
      </c>
      <c r="F870" s="20" t="s">
        <v>1530</v>
      </c>
      <c r="G870" s="4"/>
      <c r="H870" s="4"/>
      <c r="I870" s="5"/>
      <c r="J870" s="14" t="str">
        <f t="shared" si="26"/>
        <v/>
      </c>
      <c r="K870" s="15"/>
      <c r="L870" s="10" t="s">
        <v>25</v>
      </c>
      <c r="M870" s="10"/>
      <c r="N870" s="14" t="str">
        <f t="shared" si="27"/>
        <v/>
      </c>
      <c r="O870" s="10" t="s">
        <v>36</v>
      </c>
      <c r="P870" s="16"/>
    </row>
    <row r="871" spans="2:16" ht="43.5" customHeight="1" x14ac:dyDescent="0.25">
      <c r="B871" s="17" t="s">
        <v>1526</v>
      </c>
      <c r="C871" s="17" t="s">
        <v>1739</v>
      </c>
      <c r="D871" s="18" t="s">
        <v>1528</v>
      </c>
      <c r="E871" s="23" t="s">
        <v>1740</v>
      </c>
      <c r="F871" s="20" t="s">
        <v>1530</v>
      </c>
      <c r="G871" s="4"/>
      <c r="H871" s="4"/>
      <c r="I871" s="5"/>
      <c r="J871" s="14" t="str">
        <f t="shared" si="26"/>
        <v/>
      </c>
      <c r="K871" s="15"/>
      <c r="L871" s="10" t="s">
        <v>25</v>
      </c>
      <c r="M871" s="10"/>
      <c r="N871" s="14" t="str">
        <f t="shared" si="27"/>
        <v/>
      </c>
      <c r="O871" s="10" t="s">
        <v>36</v>
      </c>
      <c r="P871" s="16"/>
    </row>
    <row r="872" spans="2:16" ht="43.5" customHeight="1" x14ac:dyDescent="0.25">
      <c r="B872" s="17" t="s">
        <v>1526</v>
      </c>
      <c r="C872" s="17" t="s">
        <v>1741</v>
      </c>
      <c r="D872" s="18" t="s">
        <v>1528</v>
      </c>
      <c r="E872" s="23" t="s">
        <v>1742</v>
      </c>
      <c r="F872" s="20" t="s">
        <v>1530</v>
      </c>
      <c r="G872" s="4"/>
      <c r="H872" s="4"/>
      <c r="I872" s="5"/>
      <c r="J872" s="14" t="str">
        <f t="shared" si="26"/>
        <v/>
      </c>
      <c r="K872" s="15"/>
      <c r="L872" s="10" t="s">
        <v>25</v>
      </c>
      <c r="M872" s="10"/>
      <c r="N872" s="14" t="str">
        <f t="shared" si="27"/>
        <v/>
      </c>
      <c r="O872" s="10" t="s">
        <v>36</v>
      </c>
      <c r="P872" s="16"/>
    </row>
    <row r="873" spans="2:16" ht="57.95" customHeight="1" x14ac:dyDescent="0.25">
      <c r="B873" s="17" t="s">
        <v>1526</v>
      </c>
      <c r="C873" s="17" t="s">
        <v>1743</v>
      </c>
      <c r="D873" s="18" t="s">
        <v>1528</v>
      </c>
      <c r="E873" s="23" t="s">
        <v>1744</v>
      </c>
      <c r="F873" s="20" t="s">
        <v>1530</v>
      </c>
      <c r="G873" s="4"/>
      <c r="H873" s="4"/>
      <c r="I873" s="5"/>
      <c r="J873" s="14" t="str">
        <f t="shared" si="26"/>
        <v/>
      </c>
      <c r="K873" s="15"/>
      <c r="L873" s="10" t="s">
        <v>25</v>
      </c>
      <c r="M873" s="10"/>
      <c r="N873" s="14" t="str">
        <f t="shared" si="27"/>
        <v/>
      </c>
      <c r="O873" s="10" t="s">
        <v>25</v>
      </c>
      <c r="P873" s="16"/>
    </row>
    <row r="874" spans="2:16" ht="43.5" customHeight="1" x14ac:dyDescent="0.25">
      <c r="B874" s="17" t="s">
        <v>1526</v>
      </c>
      <c r="C874" s="17" t="s">
        <v>1745</v>
      </c>
      <c r="D874" s="18" t="s">
        <v>1528</v>
      </c>
      <c r="E874" s="23" t="s">
        <v>1746</v>
      </c>
      <c r="F874" s="20" t="s">
        <v>1530</v>
      </c>
      <c r="G874" s="4"/>
      <c r="H874" s="4"/>
      <c r="I874" s="5"/>
      <c r="J874" s="14" t="str">
        <f t="shared" si="26"/>
        <v/>
      </c>
      <c r="K874" s="15"/>
      <c r="L874" s="10" t="s">
        <v>25</v>
      </c>
      <c r="M874" s="10"/>
      <c r="N874" s="14" t="str">
        <f t="shared" si="27"/>
        <v/>
      </c>
      <c r="O874" s="10" t="s">
        <v>25</v>
      </c>
      <c r="P874" s="16"/>
    </row>
    <row r="875" spans="2:16" ht="43.5" customHeight="1" x14ac:dyDescent="0.25">
      <c r="B875" s="17" t="s">
        <v>1526</v>
      </c>
      <c r="C875" s="17" t="s">
        <v>1747</v>
      </c>
      <c r="D875" s="18" t="s">
        <v>1528</v>
      </c>
      <c r="E875" s="23" t="s">
        <v>1748</v>
      </c>
      <c r="F875" s="20" t="s">
        <v>1530</v>
      </c>
      <c r="G875" s="4"/>
      <c r="H875" s="4"/>
      <c r="I875" s="5"/>
      <c r="J875" s="14" t="str">
        <f t="shared" si="26"/>
        <v/>
      </c>
      <c r="K875" s="15"/>
      <c r="L875" s="10" t="s">
        <v>25</v>
      </c>
      <c r="M875" s="10"/>
      <c r="N875" s="14" t="str">
        <f t="shared" si="27"/>
        <v/>
      </c>
      <c r="O875" s="10" t="s">
        <v>25</v>
      </c>
      <c r="P875" s="16"/>
    </row>
    <row r="876" spans="2:16" ht="57.95" customHeight="1" x14ac:dyDescent="0.25">
      <c r="B876" s="17" t="s">
        <v>1526</v>
      </c>
      <c r="C876" s="17" t="s">
        <v>1749</v>
      </c>
      <c r="D876" s="18" t="s">
        <v>1528</v>
      </c>
      <c r="E876" s="23" t="s">
        <v>1750</v>
      </c>
      <c r="F876" s="20" t="s">
        <v>1530</v>
      </c>
      <c r="G876" s="4"/>
      <c r="H876" s="4"/>
      <c r="I876" s="5"/>
      <c r="J876" s="14" t="str">
        <f t="shared" si="26"/>
        <v/>
      </c>
      <c r="K876" s="15"/>
      <c r="L876" s="10" t="s">
        <v>25</v>
      </c>
      <c r="M876" s="10"/>
      <c r="N876" s="14" t="str">
        <f t="shared" si="27"/>
        <v/>
      </c>
      <c r="O876" s="10" t="s">
        <v>25</v>
      </c>
      <c r="P876" s="16"/>
    </row>
    <row r="877" spans="2:16" ht="43.5" customHeight="1" x14ac:dyDescent="0.25">
      <c r="B877" s="17" t="s">
        <v>1526</v>
      </c>
      <c r="C877" s="17" t="s">
        <v>1751</v>
      </c>
      <c r="D877" s="18" t="s">
        <v>1528</v>
      </c>
      <c r="E877" s="23" t="s">
        <v>1752</v>
      </c>
      <c r="F877" s="20" t="s">
        <v>1530</v>
      </c>
      <c r="G877" s="4"/>
      <c r="H877" s="4"/>
      <c r="I877" s="5"/>
      <c r="J877" s="14" t="str">
        <f t="shared" si="26"/>
        <v/>
      </c>
      <c r="K877" s="15"/>
      <c r="L877" s="10" t="s">
        <v>25</v>
      </c>
      <c r="M877" s="10"/>
      <c r="N877" s="14" t="str">
        <f t="shared" si="27"/>
        <v/>
      </c>
      <c r="O877" s="10" t="s">
        <v>25</v>
      </c>
      <c r="P877" s="16"/>
    </row>
    <row r="878" spans="2:16" ht="43.5" customHeight="1" x14ac:dyDescent="0.25">
      <c r="B878" s="17" t="s">
        <v>1526</v>
      </c>
      <c r="C878" s="17" t="s">
        <v>1753</v>
      </c>
      <c r="D878" s="18" t="s">
        <v>1528</v>
      </c>
      <c r="E878" s="23" t="s">
        <v>1754</v>
      </c>
      <c r="F878" s="20" t="s">
        <v>1530</v>
      </c>
      <c r="G878" s="4"/>
      <c r="H878" s="4"/>
      <c r="I878" s="5"/>
      <c r="J878" s="14" t="str">
        <f t="shared" si="26"/>
        <v/>
      </c>
      <c r="K878" s="15"/>
      <c r="L878" s="10" t="s">
        <v>25</v>
      </c>
      <c r="M878" s="10"/>
      <c r="N878" s="14" t="str">
        <f t="shared" si="27"/>
        <v/>
      </c>
      <c r="O878" s="10" t="s">
        <v>25</v>
      </c>
      <c r="P878" s="16"/>
    </row>
    <row r="879" spans="2:16" ht="43.5" customHeight="1" x14ac:dyDescent="0.25">
      <c r="B879" s="17" t="s">
        <v>1526</v>
      </c>
      <c r="C879" s="17" t="s">
        <v>1755</v>
      </c>
      <c r="D879" s="18" t="s">
        <v>1528</v>
      </c>
      <c r="E879" s="23" t="s">
        <v>1756</v>
      </c>
      <c r="F879" s="20" t="s">
        <v>1530</v>
      </c>
      <c r="G879" s="4"/>
      <c r="H879" s="4"/>
      <c r="I879" s="5"/>
      <c r="J879" s="14" t="str">
        <f t="shared" si="26"/>
        <v/>
      </c>
      <c r="K879" s="15"/>
      <c r="L879" s="10" t="s">
        <v>25</v>
      </c>
      <c r="M879" s="10"/>
      <c r="N879" s="14" t="str">
        <f t="shared" si="27"/>
        <v/>
      </c>
      <c r="O879" s="10" t="s">
        <v>25</v>
      </c>
      <c r="P879" s="16"/>
    </row>
    <row r="880" spans="2:16" ht="43.5" customHeight="1" x14ac:dyDescent="0.25">
      <c r="B880" s="17" t="s">
        <v>1526</v>
      </c>
      <c r="C880" s="17" t="s">
        <v>1757</v>
      </c>
      <c r="D880" s="18" t="s">
        <v>1528</v>
      </c>
      <c r="E880" s="23" t="s">
        <v>1758</v>
      </c>
      <c r="F880" s="20" t="s">
        <v>1530</v>
      </c>
      <c r="G880" s="4"/>
      <c r="H880" s="4"/>
      <c r="I880" s="5"/>
      <c r="J880" s="14" t="str">
        <f t="shared" si="26"/>
        <v/>
      </c>
      <c r="K880" s="15"/>
      <c r="L880" s="10" t="s">
        <v>25</v>
      </c>
      <c r="M880" s="10"/>
      <c r="N880" s="14" t="str">
        <f t="shared" si="27"/>
        <v/>
      </c>
      <c r="O880" s="10" t="s">
        <v>36</v>
      </c>
      <c r="P880" s="16"/>
    </row>
    <row r="881" spans="2:16" ht="43.5" customHeight="1" x14ac:dyDescent="0.25">
      <c r="B881" s="17" t="s">
        <v>1526</v>
      </c>
      <c r="C881" s="17" t="s">
        <v>1759</v>
      </c>
      <c r="D881" s="18" t="s">
        <v>1528</v>
      </c>
      <c r="E881" s="23" t="s">
        <v>1760</v>
      </c>
      <c r="F881" s="20" t="s">
        <v>1530</v>
      </c>
      <c r="G881" s="4"/>
      <c r="H881" s="4"/>
      <c r="I881" s="5"/>
      <c r="J881" s="14" t="str">
        <f t="shared" si="26"/>
        <v/>
      </c>
      <c r="K881" s="15"/>
      <c r="L881" s="10" t="s">
        <v>25</v>
      </c>
      <c r="M881" s="10"/>
      <c r="N881" s="14" t="str">
        <f t="shared" si="27"/>
        <v/>
      </c>
      <c r="O881" s="10" t="s">
        <v>36</v>
      </c>
      <c r="P881" s="16"/>
    </row>
    <row r="882" spans="2:16" ht="57.95" customHeight="1" x14ac:dyDescent="0.25">
      <c r="B882" s="17" t="s">
        <v>1526</v>
      </c>
      <c r="C882" s="17" t="s">
        <v>1761</v>
      </c>
      <c r="D882" s="18" t="s">
        <v>1528</v>
      </c>
      <c r="E882" s="23" t="s">
        <v>1762</v>
      </c>
      <c r="F882" s="20" t="s">
        <v>1530</v>
      </c>
      <c r="G882" s="4"/>
      <c r="H882" s="4"/>
      <c r="I882" s="5"/>
      <c r="J882" s="14" t="str">
        <f t="shared" si="26"/>
        <v/>
      </c>
      <c r="K882" s="15"/>
      <c r="L882" s="10" t="s">
        <v>25</v>
      </c>
      <c r="M882" s="10"/>
      <c r="N882" s="14" t="str">
        <f t="shared" si="27"/>
        <v/>
      </c>
      <c r="O882" s="10" t="s">
        <v>36</v>
      </c>
      <c r="P882" s="16"/>
    </row>
    <row r="883" spans="2:16" ht="43.5" customHeight="1" x14ac:dyDescent="0.25">
      <c r="B883" s="17" t="s">
        <v>1526</v>
      </c>
      <c r="C883" s="17" t="s">
        <v>1763</v>
      </c>
      <c r="D883" s="18" t="s">
        <v>1528</v>
      </c>
      <c r="E883" s="23" t="s">
        <v>1764</v>
      </c>
      <c r="F883" s="20" t="s">
        <v>1530</v>
      </c>
      <c r="G883" s="4"/>
      <c r="H883" s="4"/>
      <c r="I883" s="5"/>
      <c r="J883" s="14" t="str">
        <f t="shared" si="26"/>
        <v/>
      </c>
      <c r="K883" s="15"/>
      <c r="L883" s="10" t="s">
        <v>25</v>
      </c>
      <c r="M883" s="10"/>
      <c r="N883" s="14" t="str">
        <f t="shared" si="27"/>
        <v/>
      </c>
      <c r="O883" s="10" t="s">
        <v>36</v>
      </c>
      <c r="P883" s="16"/>
    </row>
    <row r="884" spans="2:16" ht="57.95" customHeight="1" x14ac:dyDescent="0.25">
      <c r="B884" s="17" t="s">
        <v>1526</v>
      </c>
      <c r="C884" s="17" t="s">
        <v>1765</v>
      </c>
      <c r="D884" s="18" t="s">
        <v>1528</v>
      </c>
      <c r="E884" s="23" t="s">
        <v>1766</v>
      </c>
      <c r="F884" s="20" t="s">
        <v>1530</v>
      </c>
      <c r="G884" s="4"/>
      <c r="H884" s="4"/>
      <c r="I884" s="5"/>
      <c r="J884" s="14" t="str">
        <f t="shared" si="26"/>
        <v/>
      </c>
      <c r="K884" s="15"/>
      <c r="L884" s="10" t="s">
        <v>25</v>
      </c>
      <c r="M884" s="10"/>
      <c r="N884" s="14" t="str">
        <f t="shared" si="27"/>
        <v/>
      </c>
      <c r="O884" s="10" t="s">
        <v>36</v>
      </c>
      <c r="P884" s="16"/>
    </row>
    <row r="885" spans="2:16" ht="43.5" customHeight="1" x14ac:dyDescent="0.25">
      <c r="B885" s="17" t="s">
        <v>1526</v>
      </c>
      <c r="C885" s="17" t="s">
        <v>1767</v>
      </c>
      <c r="D885" s="18" t="s">
        <v>1528</v>
      </c>
      <c r="E885" s="23" t="s">
        <v>1768</v>
      </c>
      <c r="F885" s="20" t="s">
        <v>1530</v>
      </c>
      <c r="G885" s="4"/>
      <c r="H885" s="4"/>
      <c r="I885" s="5"/>
      <c r="J885" s="14" t="str">
        <f t="shared" si="26"/>
        <v/>
      </c>
      <c r="K885" s="15"/>
      <c r="L885" s="10" t="s">
        <v>25</v>
      </c>
      <c r="M885" s="10"/>
      <c r="N885" s="14" t="str">
        <f t="shared" si="27"/>
        <v/>
      </c>
      <c r="O885" s="10" t="s">
        <v>36</v>
      </c>
      <c r="P885" s="16"/>
    </row>
    <row r="886" spans="2:16" ht="43.5" customHeight="1" x14ac:dyDescent="0.25">
      <c r="B886" s="17" t="s">
        <v>1526</v>
      </c>
      <c r="C886" s="17" t="s">
        <v>1769</v>
      </c>
      <c r="D886" s="18" t="s">
        <v>1528</v>
      </c>
      <c r="E886" s="23" t="s">
        <v>1770</v>
      </c>
      <c r="F886" s="20" t="s">
        <v>1530</v>
      </c>
      <c r="G886" s="4"/>
      <c r="H886" s="4"/>
      <c r="I886" s="5"/>
      <c r="J886" s="14" t="str">
        <f t="shared" si="26"/>
        <v/>
      </c>
      <c r="K886" s="15"/>
      <c r="L886" s="10" t="s">
        <v>25</v>
      </c>
      <c r="M886" s="10"/>
      <c r="N886" s="14" t="str">
        <f t="shared" si="27"/>
        <v/>
      </c>
      <c r="O886" s="10" t="s">
        <v>36</v>
      </c>
      <c r="P886" s="16"/>
    </row>
    <row r="887" spans="2:16" ht="57.95" customHeight="1" x14ac:dyDescent="0.25">
      <c r="B887" s="17" t="s">
        <v>1526</v>
      </c>
      <c r="C887" s="17" t="s">
        <v>1771</v>
      </c>
      <c r="D887" s="18" t="s">
        <v>1528</v>
      </c>
      <c r="E887" s="23" t="s">
        <v>1772</v>
      </c>
      <c r="F887" s="20" t="s">
        <v>1530</v>
      </c>
      <c r="G887" s="4"/>
      <c r="H887" s="4"/>
      <c r="I887" s="5"/>
      <c r="J887" s="14" t="str">
        <f t="shared" si="26"/>
        <v/>
      </c>
      <c r="K887" s="15"/>
      <c r="L887" s="10" t="s">
        <v>25</v>
      </c>
      <c r="M887" s="10"/>
      <c r="N887" s="14" t="str">
        <f t="shared" si="27"/>
        <v/>
      </c>
      <c r="O887" s="10" t="s">
        <v>36</v>
      </c>
      <c r="P887" s="16"/>
    </row>
    <row r="888" spans="2:16" ht="57.95" customHeight="1" x14ac:dyDescent="0.25">
      <c r="B888" s="17" t="s">
        <v>1526</v>
      </c>
      <c r="C888" s="17" t="s">
        <v>1773</v>
      </c>
      <c r="D888" s="18" t="s">
        <v>1528</v>
      </c>
      <c r="E888" s="23" t="s">
        <v>1774</v>
      </c>
      <c r="F888" s="20" t="s">
        <v>1530</v>
      </c>
      <c r="G888" s="4"/>
      <c r="H888" s="4"/>
      <c r="I888" s="5"/>
      <c r="J888" s="14" t="str">
        <f t="shared" si="26"/>
        <v/>
      </c>
      <c r="K888" s="15"/>
      <c r="L888" s="10" t="s">
        <v>25</v>
      </c>
      <c r="M888" s="10"/>
      <c r="N888" s="14" t="str">
        <f t="shared" si="27"/>
        <v/>
      </c>
      <c r="O888" s="10" t="s">
        <v>36</v>
      </c>
      <c r="P888" s="16"/>
    </row>
    <row r="889" spans="2:16" ht="43.5" customHeight="1" x14ac:dyDescent="0.25">
      <c r="B889" s="17" t="s">
        <v>1526</v>
      </c>
      <c r="C889" s="17" t="s">
        <v>1775</v>
      </c>
      <c r="D889" s="18" t="s">
        <v>1528</v>
      </c>
      <c r="E889" s="23" t="s">
        <v>1776</v>
      </c>
      <c r="F889" s="20" t="s">
        <v>1530</v>
      </c>
      <c r="G889" s="4"/>
      <c r="H889" s="4"/>
      <c r="I889" s="5"/>
      <c r="J889" s="14" t="str">
        <f t="shared" si="26"/>
        <v/>
      </c>
      <c r="K889" s="15"/>
      <c r="L889" s="10" t="s">
        <v>25</v>
      </c>
      <c r="M889" s="10"/>
      <c r="N889" s="14" t="str">
        <f t="shared" si="27"/>
        <v/>
      </c>
      <c r="O889" s="10" t="s">
        <v>36</v>
      </c>
      <c r="P889" s="16"/>
    </row>
    <row r="890" spans="2:16" ht="57.95" customHeight="1" x14ac:dyDescent="0.25">
      <c r="B890" s="17" t="s">
        <v>1526</v>
      </c>
      <c r="C890" s="17" t="s">
        <v>1777</v>
      </c>
      <c r="D890" s="18" t="s">
        <v>1528</v>
      </c>
      <c r="E890" s="23" t="s">
        <v>1778</v>
      </c>
      <c r="F890" s="20" t="s">
        <v>1530</v>
      </c>
      <c r="G890" s="4"/>
      <c r="H890" s="4"/>
      <c r="I890" s="5"/>
      <c r="J890" s="14" t="str">
        <f t="shared" si="26"/>
        <v/>
      </c>
      <c r="K890" s="15"/>
      <c r="L890" s="10" t="s">
        <v>25</v>
      </c>
      <c r="M890" s="10"/>
      <c r="N890" s="14" t="str">
        <f t="shared" si="27"/>
        <v/>
      </c>
      <c r="O890" s="10" t="s">
        <v>36</v>
      </c>
      <c r="P890" s="16"/>
    </row>
    <row r="891" spans="2:16" ht="43.5" customHeight="1" x14ac:dyDescent="0.25">
      <c r="B891" s="17" t="s">
        <v>1526</v>
      </c>
      <c r="C891" s="17" t="s">
        <v>1779</v>
      </c>
      <c r="D891" s="18" t="s">
        <v>1528</v>
      </c>
      <c r="E891" s="23" t="s">
        <v>1780</v>
      </c>
      <c r="F891" s="20" t="s">
        <v>1530</v>
      </c>
      <c r="G891" s="4"/>
      <c r="H891" s="4"/>
      <c r="I891" s="5"/>
      <c r="J891" s="14" t="str">
        <f t="shared" si="26"/>
        <v/>
      </c>
      <c r="K891" s="15"/>
      <c r="L891" s="10" t="s">
        <v>25</v>
      </c>
      <c r="M891" s="10"/>
      <c r="N891" s="14" t="str">
        <f t="shared" si="27"/>
        <v/>
      </c>
      <c r="O891" s="10" t="s">
        <v>36</v>
      </c>
      <c r="P891" s="16"/>
    </row>
    <row r="892" spans="2:16" ht="43.5" customHeight="1" x14ac:dyDescent="0.25">
      <c r="B892" s="17" t="s">
        <v>1526</v>
      </c>
      <c r="C892" s="17" t="s">
        <v>1781</v>
      </c>
      <c r="D892" s="18" t="s">
        <v>1528</v>
      </c>
      <c r="E892" s="23" t="s">
        <v>1782</v>
      </c>
      <c r="F892" s="20" t="s">
        <v>1530</v>
      </c>
      <c r="G892" s="4"/>
      <c r="H892" s="4"/>
      <c r="I892" s="5"/>
      <c r="J892" s="14" t="str">
        <f t="shared" si="26"/>
        <v/>
      </c>
      <c r="K892" s="15"/>
      <c r="L892" s="10" t="s">
        <v>25</v>
      </c>
      <c r="M892" s="10"/>
      <c r="N892" s="14" t="str">
        <f t="shared" si="27"/>
        <v/>
      </c>
      <c r="O892" s="10" t="s">
        <v>36</v>
      </c>
      <c r="P892" s="16"/>
    </row>
    <row r="893" spans="2:16" ht="57.95" customHeight="1" x14ac:dyDescent="0.25">
      <c r="B893" s="17" t="s">
        <v>1526</v>
      </c>
      <c r="C893" s="17" t="s">
        <v>1783</v>
      </c>
      <c r="D893" s="18" t="s">
        <v>1528</v>
      </c>
      <c r="E893" s="23" t="s">
        <v>1784</v>
      </c>
      <c r="F893" s="20" t="s">
        <v>1530</v>
      </c>
      <c r="G893" s="4"/>
      <c r="H893" s="4"/>
      <c r="I893" s="5"/>
      <c r="J893" s="14" t="str">
        <f t="shared" si="26"/>
        <v/>
      </c>
      <c r="K893" s="15"/>
      <c r="L893" s="10" t="s">
        <v>25</v>
      </c>
      <c r="M893" s="10"/>
      <c r="N893" s="14" t="str">
        <f t="shared" si="27"/>
        <v/>
      </c>
      <c r="O893" s="10" t="s">
        <v>36</v>
      </c>
      <c r="P893" s="16"/>
    </row>
    <row r="894" spans="2:16" ht="43.5" customHeight="1" x14ac:dyDescent="0.25">
      <c r="B894" s="17" t="s">
        <v>1526</v>
      </c>
      <c r="C894" s="17" t="s">
        <v>1785</v>
      </c>
      <c r="D894" s="18" t="s">
        <v>1528</v>
      </c>
      <c r="E894" s="23" t="s">
        <v>1786</v>
      </c>
      <c r="F894" s="20" t="s">
        <v>1530</v>
      </c>
      <c r="G894" s="4"/>
      <c r="H894" s="4"/>
      <c r="I894" s="5"/>
      <c r="J894" s="14" t="str">
        <f t="shared" si="26"/>
        <v/>
      </c>
      <c r="K894" s="15"/>
      <c r="L894" s="10" t="s">
        <v>25</v>
      </c>
      <c r="M894" s="10"/>
      <c r="N894" s="14" t="str">
        <f t="shared" si="27"/>
        <v/>
      </c>
      <c r="O894" s="10" t="s">
        <v>36</v>
      </c>
      <c r="P894" s="16"/>
    </row>
    <row r="895" spans="2:16" ht="57.95" customHeight="1" x14ac:dyDescent="0.25">
      <c r="B895" s="17" t="s">
        <v>1526</v>
      </c>
      <c r="C895" s="17" t="s">
        <v>1787</v>
      </c>
      <c r="D895" s="18" t="s">
        <v>1528</v>
      </c>
      <c r="E895" s="23" t="s">
        <v>1788</v>
      </c>
      <c r="F895" s="20" t="s">
        <v>1530</v>
      </c>
      <c r="G895" s="4"/>
      <c r="H895" s="4"/>
      <c r="I895" s="5"/>
      <c r="J895" s="14" t="str">
        <f t="shared" si="26"/>
        <v/>
      </c>
      <c r="K895" s="15"/>
      <c r="L895" s="10" t="s">
        <v>25</v>
      </c>
      <c r="M895" s="10"/>
      <c r="N895" s="14" t="str">
        <f t="shared" si="27"/>
        <v/>
      </c>
      <c r="O895" s="10" t="s">
        <v>36</v>
      </c>
      <c r="P895" s="16"/>
    </row>
    <row r="896" spans="2:16" ht="43.5" customHeight="1" x14ac:dyDescent="0.25">
      <c r="B896" s="17" t="s">
        <v>1526</v>
      </c>
      <c r="C896" s="17" t="s">
        <v>1789</v>
      </c>
      <c r="D896" s="18" t="s">
        <v>1528</v>
      </c>
      <c r="E896" s="23" t="s">
        <v>1790</v>
      </c>
      <c r="F896" s="20" t="s">
        <v>1530</v>
      </c>
      <c r="G896" s="4"/>
      <c r="H896" s="4"/>
      <c r="I896" s="5"/>
      <c r="J896" s="14" t="str">
        <f t="shared" si="26"/>
        <v/>
      </c>
      <c r="K896" s="15"/>
      <c r="L896" s="10" t="s">
        <v>25</v>
      </c>
      <c r="M896" s="10"/>
      <c r="N896" s="14" t="str">
        <f t="shared" si="27"/>
        <v/>
      </c>
      <c r="O896" s="10" t="s">
        <v>36</v>
      </c>
      <c r="P896" s="16"/>
    </row>
    <row r="897" spans="2:16" ht="43.5" customHeight="1" x14ac:dyDescent="0.25">
      <c r="B897" s="17" t="s">
        <v>1526</v>
      </c>
      <c r="C897" s="17" t="s">
        <v>1791</v>
      </c>
      <c r="D897" s="18" t="s">
        <v>1528</v>
      </c>
      <c r="E897" s="23" t="s">
        <v>1792</v>
      </c>
      <c r="F897" s="20" t="s">
        <v>1530</v>
      </c>
      <c r="G897" s="4"/>
      <c r="H897" s="4"/>
      <c r="I897" s="5"/>
      <c r="J897" s="14" t="str">
        <f t="shared" si="26"/>
        <v/>
      </c>
      <c r="K897" s="15"/>
      <c r="L897" s="10" t="s">
        <v>25</v>
      </c>
      <c r="M897" s="10"/>
      <c r="N897" s="14" t="str">
        <f t="shared" si="27"/>
        <v/>
      </c>
      <c r="O897" s="10" t="s">
        <v>36</v>
      </c>
      <c r="P897" s="16"/>
    </row>
    <row r="898" spans="2:16" ht="43.5" customHeight="1" x14ac:dyDescent="0.25">
      <c r="B898" s="17" t="s">
        <v>1526</v>
      </c>
      <c r="C898" s="17" t="s">
        <v>1793</v>
      </c>
      <c r="D898" s="18" t="s">
        <v>1528</v>
      </c>
      <c r="E898" s="23" t="s">
        <v>1794</v>
      </c>
      <c r="F898" s="20" t="s">
        <v>1530</v>
      </c>
      <c r="G898" s="4"/>
      <c r="H898" s="4"/>
      <c r="I898" s="5"/>
      <c r="J898" s="14" t="str">
        <f t="shared" si="26"/>
        <v/>
      </c>
      <c r="K898" s="15"/>
      <c r="L898" s="10" t="s">
        <v>25</v>
      </c>
      <c r="M898" s="10"/>
      <c r="N898" s="14" t="str">
        <f t="shared" si="27"/>
        <v/>
      </c>
      <c r="O898" s="10" t="s">
        <v>36</v>
      </c>
      <c r="P898" s="16"/>
    </row>
    <row r="899" spans="2:16" ht="43.5" customHeight="1" x14ac:dyDescent="0.25">
      <c r="B899" s="17" t="s">
        <v>1526</v>
      </c>
      <c r="C899" s="17" t="s">
        <v>1795</v>
      </c>
      <c r="D899" s="18" t="s">
        <v>1528</v>
      </c>
      <c r="E899" s="23" t="s">
        <v>1796</v>
      </c>
      <c r="F899" s="20" t="s">
        <v>1530</v>
      </c>
      <c r="G899" s="4"/>
      <c r="H899" s="4"/>
      <c r="I899" s="5"/>
      <c r="J899" s="14" t="str">
        <f t="shared" si="26"/>
        <v/>
      </c>
      <c r="K899" s="15"/>
      <c r="L899" s="10" t="s">
        <v>25</v>
      </c>
      <c r="M899" s="10"/>
      <c r="N899" s="14" t="str">
        <f t="shared" si="27"/>
        <v/>
      </c>
      <c r="O899" s="10" t="s">
        <v>36</v>
      </c>
      <c r="P899" s="16"/>
    </row>
    <row r="900" spans="2:16" ht="43.5" customHeight="1" x14ac:dyDescent="0.25">
      <c r="B900" s="17" t="s">
        <v>1526</v>
      </c>
      <c r="C900" s="17" t="s">
        <v>1797</v>
      </c>
      <c r="D900" s="18" t="s">
        <v>1528</v>
      </c>
      <c r="E900" s="23" t="s">
        <v>1798</v>
      </c>
      <c r="F900" s="20" t="s">
        <v>1530</v>
      </c>
      <c r="G900" s="4"/>
      <c r="H900" s="4"/>
      <c r="I900" s="5"/>
      <c r="J900" s="14" t="str">
        <f t="shared" si="26"/>
        <v/>
      </c>
      <c r="K900" s="15"/>
      <c r="L900" s="10" t="s">
        <v>25</v>
      </c>
      <c r="M900" s="10"/>
      <c r="N900" s="14" t="str">
        <f t="shared" si="27"/>
        <v/>
      </c>
      <c r="O900" s="10" t="s">
        <v>36</v>
      </c>
      <c r="P900" s="16"/>
    </row>
    <row r="901" spans="2:16" ht="43.5" customHeight="1" x14ac:dyDescent="0.25">
      <c r="B901" s="17" t="s">
        <v>1526</v>
      </c>
      <c r="C901" s="17" t="s">
        <v>1799</v>
      </c>
      <c r="D901" s="18" t="s">
        <v>1528</v>
      </c>
      <c r="E901" s="23" t="s">
        <v>1800</v>
      </c>
      <c r="F901" s="20" t="s">
        <v>1530</v>
      </c>
      <c r="G901" s="4"/>
      <c r="H901" s="4"/>
      <c r="I901" s="5"/>
      <c r="J901" s="14" t="str">
        <f t="shared" si="26"/>
        <v/>
      </c>
      <c r="K901" s="15"/>
      <c r="L901" s="10" t="s">
        <v>25</v>
      </c>
      <c r="M901" s="10"/>
      <c r="N901" s="14" t="str">
        <f t="shared" si="27"/>
        <v/>
      </c>
      <c r="O901" s="10" t="s">
        <v>36</v>
      </c>
      <c r="P901" s="16"/>
    </row>
    <row r="902" spans="2:16" ht="43.5" customHeight="1" x14ac:dyDescent="0.25">
      <c r="B902" s="17" t="s">
        <v>1526</v>
      </c>
      <c r="C902" s="17" t="s">
        <v>1801</v>
      </c>
      <c r="D902" s="18" t="s">
        <v>1528</v>
      </c>
      <c r="E902" s="23" t="s">
        <v>1802</v>
      </c>
      <c r="F902" s="20" t="s">
        <v>1530</v>
      </c>
      <c r="G902" s="4"/>
      <c r="H902" s="4"/>
      <c r="I902" s="5"/>
      <c r="J902" s="14" t="str">
        <f t="shared" si="26"/>
        <v/>
      </c>
      <c r="K902" s="15"/>
      <c r="L902" s="10" t="s">
        <v>25</v>
      </c>
      <c r="M902" s="10"/>
      <c r="N902" s="14" t="str">
        <f t="shared" si="27"/>
        <v/>
      </c>
      <c r="O902" s="10" t="s">
        <v>36</v>
      </c>
      <c r="P902" s="16"/>
    </row>
    <row r="903" spans="2:16" ht="43.5" customHeight="1" x14ac:dyDescent="0.25">
      <c r="B903" s="17" t="s">
        <v>1526</v>
      </c>
      <c r="C903" s="17" t="s">
        <v>1803</v>
      </c>
      <c r="D903" s="18" t="s">
        <v>1528</v>
      </c>
      <c r="E903" s="23" t="s">
        <v>1804</v>
      </c>
      <c r="F903" s="20" t="s">
        <v>1530</v>
      </c>
      <c r="G903" s="4"/>
      <c r="H903" s="4"/>
      <c r="I903" s="5"/>
      <c r="J903" s="14" t="str">
        <f t="shared" ref="J903:J966" si="28">IF(G903&lt;&gt;"Sim","",IF(H903="Atende",5,IF(H903="Atende parcialmente",2,IF(H903="Não atende",0,""))))</f>
        <v/>
      </c>
      <c r="K903" s="15"/>
      <c r="L903" s="10" t="s">
        <v>25</v>
      </c>
      <c r="M903" s="10"/>
      <c r="N903" s="14" t="str">
        <f t="shared" ref="N903:N966" si="29">IF(L903&lt;&gt;"Sim","",IF(M903="Atende",5,IF(M903="Atende parcialmente",2,IF(M903="Não atende",0,""))))</f>
        <v/>
      </c>
      <c r="O903" s="10" t="s">
        <v>36</v>
      </c>
      <c r="P903" s="16"/>
    </row>
    <row r="904" spans="2:16" ht="57.95" customHeight="1" x14ac:dyDescent="0.25">
      <c r="B904" s="17" t="s">
        <v>1526</v>
      </c>
      <c r="C904" s="17" t="s">
        <v>1805</v>
      </c>
      <c r="D904" s="18" t="s">
        <v>1528</v>
      </c>
      <c r="E904" s="23" t="s">
        <v>1806</v>
      </c>
      <c r="F904" s="20" t="s">
        <v>1530</v>
      </c>
      <c r="G904" s="4"/>
      <c r="H904" s="4"/>
      <c r="I904" s="5"/>
      <c r="J904" s="14" t="str">
        <f t="shared" si="28"/>
        <v/>
      </c>
      <c r="K904" s="15"/>
      <c r="L904" s="10" t="s">
        <v>25</v>
      </c>
      <c r="M904" s="10"/>
      <c r="N904" s="14" t="str">
        <f t="shared" si="29"/>
        <v/>
      </c>
      <c r="O904" s="10" t="s">
        <v>25</v>
      </c>
      <c r="P904" s="16"/>
    </row>
    <row r="905" spans="2:16" ht="43.5" customHeight="1" x14ac:dyDescent="0.25">
      <c r="B905" s="17" t="s">
        <v>1526</v>
      </c>
      <c r="C905" s="17" t="s">
        <v>1807</v>
      </c>
      <c r="D905" s="18" t="s">
        <v>1528</v>
      </c>
      <c r="E905" s="23" t="s">
        <v>1808</v>
      </c>
      <c r="F905" s="20" t="s">
        <v>1530</v>
      </c>
      <c r="G905" s="4"/>
      <c r="H905" s="4"/>
      <c r="I905" s="5"/>
      <c r="J905" s="14" t="str">
        <f t="shared" si="28"/>
        <v/>
      </c>
      <c r="K905" s="15"/>
      <c r="L905" s="10" t="s">
        <v>25</v>
      </c>
      <c r="M905" s="10"/>
      <c r="N905" s="14" t="str">
        <f t="shared" si="29"/>
        <v/>
      </c>
      <c r="O905" s="10" t="s">
        <v>25</v>
      </c>
      <c r="P905" s="16"/>
    </row>
    <row r="906" spans="2:16" ht="43.5" customHeight="1" x14ac:dyDescent="0.25">
      <c r="B906" s="17" t="s">
        <v>1526</v>
      </c>
      <c r="C906" s="17" t="s">
        <v>1809</v>
      </c>
      <c r="D906" s="18" t="s">
        <v>1528</v>
      </c>
      <c r="E906" s="23" t="s">
        <v>1810</v>
      </c>
      <c r="F906" s="20" t="s">
        <v>1530</v>
      </c>
      <c r="G906" s="4"/>
      <c r="H906" s="4"/>
      <c r="I906" s="5"/>
      <c r="J906" s="14" t="str">
        <f t="shared" si="28"/>
        <v/>
      </c>
      <c r="K906" s="15"/>
      <c r="L906" s="10" t="s">
        <v>25</v>
      </c>
      <c r="M906" s="10"/>
      <c r="N906" s="14" t="str">
        <f t="shared" si="29"/>
        <v/>
      </c>
      <c r="O906" s="10" t="s">
        <v>25</v>
      </c>
      <c r="P906" s="16"/>
    </row>
    <row r="907" spans="2:16" ht="43.5" customHeight="1" x14ac:dyDescent="0.25">
      <c r="B907" s="17" t="s">
        <v>1526</v>
      </c>
      <c r="C907" s="17" t="s">
        <v>1811</v>
      </c>
      <c r="D907" s="18" t="s">
        <v>1528</v>
      </c>
      <c r="E907" s="23" t="s">
        <v>1812</v>
      </c>
      <c r="F907" s="20" t="s">
        <v>1530</v>
      </c>
      <c r="G907" s="4"/>
      <c r="H907" s="4"/>
      <c r="I907" s="5"/>
      <c r="J907" s="14" t="str">
        <f t="shared" si="28"/>
        <v/>
      </c>
      <c r="K907" s="15"/>
      <c r="L907" s="10" t="s">
        <v>25</v>
      </c>
      <c r="M907" s="10"/>
      <c r="N907" s="14" t="str">
        <f t="shared" si="29"/>
        <v/>
      </c>
      <c r="O907" s="10" t="s">
        <v>25</v>
      </c>
      <c r="P907" s="16"/>
    </row>
    <row r="908" spans="2:16" ht="43.5" customHeight="1" x14ac:dyDescent="0.25">
      <c r="B908" s="17" t="s">
        <v>1526</v>
      </c>
      <c r="C908" s="17" t="s">
        <v>1813</v>
      </c>
      <c r="D908" s="18" t="s">
        <v>1528</v>
      </c>
      <c r="E908" s="23" t="s">
        <v>1814</v>
      </c>
      <c r="F908" s="20" t="s">
        <v>1530</v>
      </c>
      <c r="G908" s="4"/>
      <c r="H908" s="4"/>
      <c r="I908" s="5"/>
      <c r="J908" s="14" t="str">
        <f t="shared" si="28"/>
        <v/>
      </c>
      <c r="K908" s="15"/>
      <c r="L908" s="10" t="s">
        <v>25</v>
      </c>
      <c r="M908" s="10"/>
      <c r="N908" s="14" t="str">
        <f t="shared" si="29"/>
        <v/>
      </c>
      <c r="O908" s="10" t="s">
        <v>25</v>
      </c>
      <c r="P908" s="16"/>
    </row>
    <row r="909" spans="2:16" ht="43.5" customHeight="1" x14ac:dyDescent="0.25">
      <c r="B909" s="17" t="s">
        <v>1526</v>
      </c>
      <c r="C909" s="17" t="s">
        <v>1815</v>
      </c>
      <c r="D909" s="18" t="s">
        <v>1528</v>
      </c>
      <c r="E909" s="23" t="s">
        <v>1816</v>
      </c>
      <c r="F909" s="20" t="s">
        <v>1530</v>
      </c>
      <c r="G909" s="4"/>
      <c r="H909" s="4"/>
      <c r="I909" s="5"/>
      <c r="J909" s="14" t="str">
        <f t="shared" si="28"/>
        <v/>
      </c>
      <c r="K909" s="15"/>
      <c r="L909" s="10" t="s">
        <v>25</v>
      </c>
      <c r="M909" s="10"/>
      <c r="N909" s="14" t="str">
        <f t="shared" si="29"/>
        <v/>
      </c>
      <c r="O909" s="10" t="s">
        <v>25</v>
      </c>
      <c r="P909" s="16"/>
    </row>
    <row r="910" spans="2:16" ht="43.5" customHeight="1" x14ac:dyDescent="0.25">
      <c r="B910" s="17" t="s">
        <v>1526</v>
      </c>
      <c r="C910" s="17" t="s">
        <v>1817</v>
      </c>
      <c r="D910" s="18" t="s">
        <v>1528</v>
      </c>
      <c r="E910" s="23" t="s">
        <v>1818</v>
      </c>
      <c r="F910" s="20" t="s">
        <v>1530</v>
      </c>
      <c r="G910" s="4"/>
      <c r="H910" s="4"/>
      <c r="I910" s="5"/>
      <c r="J910" s="14" t="str">
        <f t="shared" si="28"/>
        <v/>
      </c>
      <c r="K910" s="15"/>
      <c r="L910" s="10" t="s">
        <v>25</v>
      </c>
      <c r="M910" s="10"/>
      <c r="N910" s="14" t="str">
        <f t="shared" si="29"/>
        <v/>
      </c>
      <c r="O910" s="10" t="s">
        <v>25</v>
      </c>
      <c r="P910" s="16"/>
    </row>
    <row r="911" spans="2:16" ht="43.5" customHeight="1" x14ac:dyDescent="0.25">
      <c r="B911" s="17" t="s">
        <v>1526</v>
      </c>
      <c r="C911" s="17" t="s">
        <v>1819</v>
      </c>
      <c r="D911" s="18" t="s">
        <v>1528</v>
      </c>
      <c r="E911" s="23" t="s">
        <v>1820</v>
      </c>
      <c r="F911" s="20" t="s">
        <v>1530</v>
      </c>
      <c r="G911" s="4"/>
      <c r="H911" s="4"/>
      <c r="I911" s="5"/>
      <c r="J911" s="14" t="str">
        <f t="shared" si="28"/>
        <v/>
      </c>
      <c r="K911" s="15"/>
      <c r="L911" s="10" t="s">
        <v>25</v>
      </c>
      <c r="M911" s="10"/>
      <c r="N911" s="14" t="str">
        <f t="shared" si="29"/>
        <v/>
      </c>
      <c r="O911" s="10" t="s">
        <v>25</v>
      </c>
      <c r="P911" s="16"/>
    </row>
    <row r="912" spans="2:16" ht="43.5" customHeight="1" x14ac:dyDescent="0.25">
      <c r="B912" s="17" t="s">
        <v>1526</v>
      </c>
      <c r="C912" s="17" t="s">
        <v>1821</v>
      </c>
      <c r="D912" s="18" t="s">
        <v>1528</v>
      </c>
      <c r="E912" s="23" t="s">
        <v>1822</v>
      </c>
      <c r="F912" s="20" t="s">
        <v>1530</v>
      </c>
      <c r="G912" s="4"/>
      <c r="H912" s="4"/>
      <c r="I912" s="5"/>
      <c r="J912" s="14" t="str">
        <f t="shared" si="28"/>
        <v/>
      </c>
      <c r="K912" s="15"/>
      <c r="L912" s="10" t="s">
        <v>25</v>
      </c>
      <c r="M912" s="10"/>
      <c r="N912" s="14" t="str">
        <f t="shared" si="29"/>
        <v/>
      </c>
      <c r="O912" s="10" t="s">
        <v>25</v>
      </c>
      <c r="P912" s="16"/>
    </row>
    <row r="913" spans="2:16" ht="43.5" customHeight="1" x14ac:dyDescent="0.25">
      <c r="B913" s="17" t="s">
        <v>1526</v>
      </c>
      <c r="C913" s="17" t="s">
        <v>1823</v>
      </c>
      <c r="D913" s="18" t="s">
        <v>1528</v>
      </c>
      <c r="E913" s="23" t="s">
        <v>1824</v>
      </c>
      <c r="F913" s="20" t="s">
        <v>1530</v>
      </c>
      <c r="G913" s="4"/>
      <c r="H913" s="4"/>
      <c r="I913" s="5"/>
      <c r="J913" s="14" t="str">
        <f t="shared" si="28"/>
        <v/>
      </c>
      <c r="K913" s="15"/>
      <c r="L913" s="10" t="s">
        <v>25</v>
      </c>
      <c r="M913" s="10"/>
      <c r="N913" s="14" t="str">
        <f t="shared" si="29"/>
        <v/>
      </c>
      <c r="O913" s="10" t="s">
        <v>25</v>
      </c>
      <c r="P913" s="16"/>
    </row>
    <row r="914" spans="2:16" ht="43.5" customHeight="1" x14ac:dyDescent="0.25">
      <c r="B914" s="17" t="s">
        <v>1526</v>
      </c>
      <c r="C914" s="17" t="s">
        <v>1825</v>
      </c>
      <c r="D914" s="18" t="s">
        <v>1528</v>
      </c>
      <c r="E914" s="23" t="s">
        <v>1826</v>
      </c>
      <c r="F914" s="20" t="s">
        <v>1530</v>
      </c>
      <c r="G914" s="4"/>
      <c r="H914" s="4"/>
      <c r="I914" s="5"/>
      <c r="J914" s="14" t="str">
        <f t="shared" si="28"/>
        <v/>
      </c>
      <c r="K914" s="15"/>
      <c r="L914" s="10" t="s">
        <v>25</v>
      </c>
      <c r="M914" s="10"/>
      <c r="N914" s="14" t="str">
        <f t="shared" si="29"/>
        <v/>
      </c>
      <c r="O914" s="10" t="s">
        <v>25</v>
      </c>
      <c r="P914" s="16"/>
    </row>
    <row r="915" spans="2:16" ht="43.5" customHeight="1" x14ac:dyDescent="0.25">
      <c r="B915" s="17" t="s">
        <v>1526</v>
      </c>
      <c r="C915" s="17" t="s">
        <v>1827</v>
      </c>
      <c r="D915" s="18" t="s">
        <v>1528</v>
      </c>
      <c r="E915" s="23" t="s">
        <v>1828</v>
      </c>
      <c r="F915" s="20" t="s">
        <v>1530</v>
      </c>
      <c r="G915" s="4"/>
      <c r="H915" s="4"/>
      <c r="I915" s="5"/>
      <c r="J915" s="14" t="str">
        <f t="shared" si="28"/>
        <v/>
      </c>
      <c r="K915" s="15"/>
      <c r="L915" s="10" t="s">
        <v>25</v>
      </c>
      <c r="M915" s="10"/>
      <c r="N915" s="14" t="str">
        <f t="shared" si="29"/>
        <v/>
      </c>
      <c r="O915" s="10" t="s">
        <v>25</v>
      </c>
      <c r="P915" s="16"/>
    </row>
    <row r="916" spans="2:16" ht="43.5" customHeight="1" x14ac:dyDescent="0.25">
      <c r="B916" s="17" t="s">
        <v>1526</v>
      </c>
      <c r="C916" s="17" t="s">
        <v>1829</v>
      </c>
      <c r="D916" s="18" t="s">
        <v>1528</v>
      </c>
      <c r="E916" s="23" t="s">
        <v>1830</v>
      </c>
      <c r="F916" s="20" t="s">
        <v>1530</v>
      </c>
      <c r="G916" s="4"/>
      <c r="H916" s="4"/>
      <c r="I916" s="5"/>
      <c r="J916" s="14" t="str">
        <f t="shared" si="28"/>
        <v/>
      </c>
      <c r="K916" s="15"/>
      <c r="L916" s="10" t="s">
        <v>25</v>
      </c>
      <c r="M916" s="10"/>
      <c r="N916" s="14" t="str">
        <f t="shared" si="29"/>
        <v/>
      </c>
      <c r="O916" s="10" t="s">
        <v>25</v>
      </c>
      <c r="P916" s="16"/>
    </row>
    <row r="917" spans="2:16" ht="43.5" customHeight="1" x14ac:dyDescent="0.25">
      <c r="B917" s="17" t="s">
        <v>1526</v>
      </c>
      <c r="C917" s="17" t="s">
        <v>1831</v>
      </c>
      <c r="D917" s="18" t="s">
        <v>1528</v>
      </c>
      <c r="E917" s="23" t="s">
        <v>1832</v>
      </c>
      <c r="F917" s="20" t="s">
        <v>1530</v>
      </c>
      <c r="G917" s="4"/>
      <c r="H917" s="4"/>
      <c r="I917" s="5"/>
      <c r="J917" s="14" t="str">
        <f t="shared" si="28"/>
        <v/>
      </c>
      <c r="K917" s="15"/>
      <c r="L917" s="10" t="s">
        <v>25</v>
      </c>
      <c r="M917" s="10"/>
      <c r="N917" s="14" t="str">
        <f t="shared" si="29"/>
        <v/>
      </c>
      <c r="O917" s="10" t="s">
        <v>25</v>
      </c>
      <c r="P917" s="16"/>
    </row>
    <row r="918" spans="2:16" ht="43.5" customHeight="1" x14ac:dyDescent="0.25">
      <c r="B918" s="17" t="s">
        <v>1526</v>
      </c>
      <c r="C918" s="17" t="s">
        <v>1833</v>
      </c>
      <c r="D918" s="18" t="s">
        <v>1528</v>
      </c>
      <c r="E918" s="23" t="s">
        <v>1834</v>
      </c>
      <c r="F918" s="20" t="s">
        <v>1530</v>
      </c>
      <c r="G918" s="4"/>
      <c r="H918" s="4"/>
      <c r="I918" s="5"/>
      <c r="J918" s="14" t="str">
        <f t="shared" si="28"/>
        <v/>
      </c>
      <c r="K918" s="15"/>
      <c r="L918" s="10" t="s">
        <v>25</v>
      </c>
      <c r="M918" s="10"/>
      <c r="N918" s="14" t="str">
        <f t="shared" si="29"/>
        <v/>
      </c>
      <c r="O918" s="10" t="s">
        <v>25</v>
      </c>
      <c r="P918" s="16"/>
    </row>
    <row r="919" spans="2:16" ht="43.5" customHeight="1" x14ac:dyDescent="0.25">
      <c r="B919" s="17" t="s">
        <v>1526</v>
      </c>
      <c r="C919" s="17" t="s">
        <v>1835</v>
      </c>
      <c r="D919" s="18" t="s">
        <v>1528</v>
      </c>
      <c r="E919" s="23" t="s">
        <v>1836</v>
      </c>
      <c r="F919" s="20" t="s">
        <v>1530</v>
      </c>
      <c r="G919" s="4"/>
      <c r="H919" s="4"/>
      <c r="I919" s="5"/>
      <c r="J919" s="14" t="str">
        <f t="shared" si="28"/>
        <v/>
      </c>
      <c r="K919" s="15"/>
      <c r="L919" s="10" t="s">
        <v>25</v>
      </c>
      <c r="M919" s="10"/>
      <c r="N919" s="14" t="str">
        <f t="shared" si="29"/>
        <v/>
      </c>
      <c r="O919" s="10" t="s">
        <v>25</v>
      </c>
      <c r="P919" s="16"/>
    </row>
    <row r="920" spans="2:16" ht="43.5" customHeight="1" x14ac:dyDescent="0.25">
      <c r="B920" s="17" t="s">
        <v>1526</v>
      </c>
      <c r="C920" s="17" t="s">
        <v>1837</v>
      </c>
      <c r="D920" s="18" t="s">
        <v>1528</v>
      </c>
      <c r="E920" s="23" t="s">
        <v>1838</v>
      </c>
      <c r="F920" s="20" t="s">
        <v>1530</v>
      </c>
      <c r="G920" s="4"/>
      <c r="H920" s="4"/>
      <c r="I920" s="5"/>
      <c r="J920" s="14" t="str">
        <f t="shared" si="28"/>
        <v/>
      </c>
      <c r="K920" s="15"/>
      <c r="L920" s="10" t="s">
        <v>25</v>
      </c>
      <c r="M920" s="10"/>
      <c r="N920" s="14" t="str">
        <f t="shared" si="29"/>
        <v/>
      </c>
      <c r="O920" s="10" t="s">
        <v>25</v>
      </c>
      <c r="P920" s="16"/>
    </row>
    <row r="921" spans="2:16" ht="57.95" customHeight="1" x14ac:dyDescent="0.25">
      <c r="B921" s="17" t="s">
        <v>1526</v>
      </c>
      <c r="C921" s="17" t="s">
        <v>1839</v>
      </c>
      <c r="D921" s="18" t="s">
        <v>1528</v>
      </c>
      <c r="E921" s="23" t="s">
        <v>1840</v>
      </c>
      <c r="F921" s="20" t="s">
        <v>1530</v>
      </c>
      <c r="G921" s="4"/>
      <c r="H921" s="4"/>
      <c r="I921" s="5"/>
      <c r="J921" s="14" t="str">
        <f t="shared" si="28"/>
        <v/>
      </c>
      <c r="K921" s="15"/>
      <c r="L921" s="10" t="s">
        <v>25</v>
      </c>
      <c r="M921" s="10"/>
      <c r="N921" s="14" t="str">
        <f t="shared" si="29"/>
        <v/>
      </c>
      <c r="O921" s="10" t="s">
        <v>25</v>
      </c>
      <c r="P921" s="16"/>
    </row>
    <row r="922" spans="2:16" ht="43.5" customHeight="1" x14ac:dyDescent="0.25">
      <c r="B922" s="17" t="s">
        <v>1526</v>
      </c>
      <c r="C922" s="17" t="s">
        <v>1841</v>
      </c>
      <c r="D922" s="18" t="s">
        <v>1528</v>
      </c>
      <c r="E922" s="23" t="s">
        <v>1842</v>
      </c>
      <c r="F922" s="20" t="s">
        <v>1530</v>
      </c>
      <c r="G922" s="4"/>
      <c r="H922" s="4"/>
      <c r="I922" s="5"/>
      <c r="J922" s="14" t="str">
        <f t="shared" si="28"/>
        <v/>
      </c>
      <c r="K922" s="15"/>
      <c r="L922" s="10" t="s">
        <v>25</v>
      </c>
      <c r="M922" s="10"/>
      <c r="N922" s="14" t="str">
        <f t="shared" si="29"/>
        <v/>
      </c>
      <c r="O922" s="10" t="s">
        <v>25</v>
      </c>
      <c r="P922" s="16"/>
    </row>
    <row r="923" spans="2:16" ht="43.5" customHeight="1" x14ac:dyDescent="0.25">
      <c r="B923" s="17" t="s">
        <v>1526</v>
      </c>
      <c r="C923" s="17" t="s">
        <v>1843</v>
      </c>
      <c r="D923" s="18" t="s">
        <v>1528</v>
      </c>
      <c r="E923" s="23" t="s">
        <v>1844</v>
      </c>
      <c r="F923" s="20" t="s">
        <v>1530</v>
      </c>
      <c r="G923" s="4"/>
      <c r="H923" s="4"/>
      <c r="I923" s="5"/>
      <c r="J923" s="14" t="str">
        <f t="shared" si="28"/>
        <v/>
      </c>
      <c r="K923" s="15"/>
      <c r="L923" s="10" t="s">
        <v>25</v>
      </c>
      <c r="M923" s="10"/>
      <c r="N923" s="14" t="str">
        <f t="shared" si="29"/>
        <v/>
      </c>
      <c r="O923" s="10" t="s">
        <v>25</v>
      </c>
      <c r="P923" s="16"/>
    </row>
    <row r="924" spans="2:16" ht="43.5" customHeight="1" x14ac:dyDescent="0.25">
      <c r="B924" s="17" t="s">
        <v>1526</v>
      </c>
      <c r="C924" s="17" t="s">
        <v>1845</v>
      </c>
      <c r="D924" s="18" t="s">
        <v>1528</v>
      </c>
      <c r="E924" s="23" t="s">
        <v>1846</v>
      </c>
      <c r="F924" s="20" t="s">
        <v>1530</v>
      </c>
      <c r="G924" s="4"/>
      <c r="H924" s="4"/>
      <c r="I924" s="5"/>
      <c r="J924" s="14" t="str">
        <f t="shared" si="28"/>
        <v/>
      </c>
      <c r="K924" s="15"/>
      <c r="L924" s="10" t="s">
        <v>25</v>
      </c>
      <c r="M924" s="10"/>
      <c r="N924" s="14" t="str">
        <f t="shared" si="29"/>
        <v/>
      </c>
      <c r="O924" s="10" t="s">
        <v>25</v>
      </c>
      <c r="P924" s="16"/>
    </row>
    <row r="925" spans="2:16" ht="57.95" customHeight="1" x14ac:dyDescent="0.25">
      <c r="B925" s="17" t="s">
        <v>1526</v>
      </c>
      <c r="C925" s="17" t="s">
        <v>1847</v>
      </c>
      <c r="D925" s="18" t="s">
        <v>1528</v>
      </c>
      <c r="E925" s="23" t="s">
        <v>1848</v>
      </c>
      <c r="F925" s="20" t="s">
        <v>1530</v>
      </c>
      <c r="G925" s="4"/>
      <c r="H925" s="4"/>
      <c r="I925" s="5"/>
      <c r="J925" s="14" t="str">
        <f t="shared" si="28"/>
        <v/>
      </c>
      <c r="K925" s="15"/>
      <c r="L925" s="10" t="s">
        <v>25</v>
      </c>
      <c r="M925" s="10"/>
      <c r="N925" s="14" t="str">
        <f t="shared" si="29"/>
        <v/>
      </c>
      <c r="O925" s="10" t="s">
        <v>25</v>
      </c>
      <c r="P925" s="16"/>
    </row>
    <row r="926" spans="2:16" ht="43.5" customHeight="1" x14ac:dyDescent="0.25">
      <c r="B926" s="17" t="s">
        <v>1526</v>
      </c>
      <c r="C926" s="17" t="s">
        <v>1849</v>
      </c>
      <c r="D926" s="18" t="s">
        <v>1528</v>
      </c>
      <c r="E926" s="23" t="s">
        <v>1850</v>
      </c>
      <c r="F926" s="20" t="s">
        <v>1530</v>
      </c>
      <c r="G926" s="4"/>
      <c r="H926" s="4"/>
      <c r="I926" s="5"/>
      <c r="J926" s="14" t="str">
        <f t="shared" si="28"/>
        <v/>
      </c>
      <c r="K926" s="15"/>
      <c r="L926" s="10" t="s">
        <v>25</v>
      </c>
      <c r="M926" s="10"/>
      <c r="N926" s="14" t="str">
        <f t="shared" si="29"/>
        <v/>
      </c>
      <c r="O926" s="10" t="s">
        <v>36</v>
      </c>
      <c r="P926" s="16"/>
    </row>
    <row r="927" spans="2:16" ht="43.5" customHeight="1" x14ac:dyDescent="0.25">
      <c r="B927" s="17" t="s">
        <v>1526</v>
      </c>
      <c r="C927" s="17" t="s">
        <v>1851</v>
      </c>
      <c r="D927" s="18" t="s">
        <v>1528</v>
      </c>
      <c r="E927" s="23" t="s">
        <v>1852</v>
      </c>
      <c r="F927" s="20" t="s">
        <v>1530</v>
      </c>
      <c r="G927" s="4"/>
      <c r="H927" s="4"/>
      <c r="I927" s="5"/>
      <c r="J927" s="14" t="str">
        <f t="shared" si="28"/>
        <v/>
      </c>
      <c r="K927" s="15"/>
      <c r="L927" s="10" t="s">
        <v>25</v>
      </c>
      <c r="M927" s="10"/>
      <c r="N927" s="14" t="str">
        <f t="shared" si="29"/>
        <v/>
      </c>
      <c r="O927" s="10" t="s">
        <v>36</v>
      </c>
      <c r="P927" s="16"/>
    </row>
    <row r="928" spans="2:16" ht="43.5" customHeight="1" x14ac:dyDescent="0.25">
      <c r="B928" s="17" t="s">
        <v>1526</v>
      </c>
      <c r="C928" s="17" t="s">
        <v>1853</v>
      </c>
      <c r="D928" s="18" t="s">
        <v>1528</v>
      </c>
      <c r="E928" s="23" t="s">
        <v>1854</v>
      </c>
      <c r="F928" s="20" t="s">
        <v>1530</v>
      </c>
      <c r="G928" s="4"/>
      <c r="H928" s="4"/>
      <c r="I928" s="5"/>
      <c r="J928" s="14" t="str">
        <f t="shared" si="28"/>
        <v/>
      </c>
      <c r="K928" s="15"/>
      <c r="L928" s="10" t="s">
        <v>25</v>
      </c>
      <c r="M928" s="10"/>
      <c r="N928" s="14" t="str">
        <f t="shared" si="29"/>
        <v/>
      </c>
      <c r="O928" s="10" t="s">
        <v>36</v>
      </c>
      <c r="P928" s="16"/>
    </row>
    <row r="929" spans="2:16" ht="43.5" customHeight="1" x14ac:dyDescent="0.25">
      <c r="B929" s="17" t="s">
        <v>1526</v>
      </c>
      <c r="C929" s="17" t="s">
        <v>1855</v>
      </c>
      <c r="D929" s="18" t="s">
        <v>1528</v>
      </c>
      <c r="E929" s="23" t="s">
        <v>1856</v>
      </c>
      <c r="F929" s="20" t="s">
        <v>1530</v>
      </c>
      <c r="G929" s="4"/>
      <c r="H929" s="4"/>
      <c r="I929" s="5"/>
      <c r="J929" s="14" t="str">
        <f t="shared" si="28"/>
        <v/>
      </c>
      <c r="K929" s="15"/>
      <c r="L929" s="10" t="s">
        <v>25</v>
      </c>
      <c r="M929" s="10"/>
      <c r="N929" s="14" t="str">
        <f t="shared" si="29"/>
        <v/>
      </c>
      <c r="O929" s="10" t="s">
        <v>36</v>
      </c>
      <c r="P929" s="16"/>
    </row>
    <row r="930" spans="2:16" ht="43.5" customHeight="1" x14ac:dyDescent="0.25">
      <c r="B930" s="17" t="s">
        <v>1526</v>
      </c>
      <c r="C930" s="17" t="s">
        <v>1857</v>
      </c>
      <c r="D930" s="18" t="s">
        <v>1528</v>
      </c>
      <c r="E930" s="23" t="s">
        <v>1858</v>
      </c>
      <c r="F930" s="20" t="s">
        <v>1530</v>
      </c>
      <c r="G930" s="4"/>
      <c r="H930" s="4"/>
      <c r="I930" s="5"/>
      <c r="J930" s="14" t="str">
        <f t="shared" si="28"/>
        <v/>
      </c>
      <c r="K930" s="15"/>
      <c r="L930" s="10" t="s">
        <v>25</v>
      </c>
      <c r="M930" s="10"/>
      <c r="N930" s="14" t="str">
        <f t="shared" si="29"/>
        <v/>
      </c>
      <c r="O930" s="10" t="s">
        <v>36</v>
      </c>
      <c r="P930" s="16"/>
    </row>
    <row r="931" spans="2:16" ht="43.5" customHeight="1" x14ac:dyDescent="0.25">
      <c r="B931" s="17" t="s">
        <v>1526</v>
      </c>
      <c r="C931" s="17" t="s">
        <v>1859</v>
      </c>
      <c r="D931" s="18" t="s">
        <v>1528</v>
      </c>
      <c r="E931" s="23" t="s">
        <v>1860</v>
      </c>
      <c r="F931" s="20" t="s">
        <v>1530</v>
      </c>
      <c r="G931" s="4"/>
      <c r="H931" s="4"/>
      <c r="I931" s="5"/>
      <c r="J931" s="14" t="str">
        <f t="shared" si="28"/>
        <v/>
      </c>
      <c r="K931" s="15"/>
      <c r="L931" s="10" t="s">
        <v>25</v>
      </c>
      <c r="M931" s="10"/>
      <c r="N931" s="14" t="str">
        <f t="shared" si="29"/>
        <v/>
      </c>
      <c r="O931" s="10" t="s">
        <v>36</v>
      </c>
      <c r="P931" s="16"/>
    </row>
    <row r="932" spans="2:16" ht="43.5" customHeight="1" x14ac:dyDescent="0.25">
      <c r="B932" s="17" t="s">
        <v>1526</v>
      </c>
      <c r="C932" s="17" t="s">
        <v>1861</v>
      </c>
      <c r="D932" s="18" t="s">
        <v>1528</v>
      </c>
      <c r="E932" s="23" t="s">
        <v>1862</v>
      </c>
      <c r="F932" s="20" t="s">
        <v>1530</v>
      </c>
      <c r="G932" s="4"/>
      <c r="H932" s="4"/>
      <c r="I932" s="5"/>
      <c r="J932" s="14" t="str">
        <f t="shared" si="28"/>
        <v/>
      </c>
      <c r="K932" s="15"/>
      <c r="L932" s="10" t="s">
        <v>25</v>
      </c>
      <c r="M932" s="10"/>
      <c r="N932" s="14" t="str">
        <f t="shared" si="29"/>
        <v/>
      </c>
      <c r="O932" s="10" t="s">
        <v>36</v>
      </c>
      <c r="P932" s="16"/>
    </row>
    <row r="933" spans="2:16" ht="43.5" customHeight="1" x14ac:dyDescent="0.25">
      <c r="B933" s="17" t="s">
        <v>1526</v>
      </c>
      <c r="C933" s="17" t="s">
        <v>1863</v>
      </c>
      <c r="D933" s="18" t="s">
        <v>1528</v>
      </c>
      <c r="E933" s="23" t="s">
        <v>1864</v>
      </c>
      <c r="F933" s="20" t="s">
        <v>1530</v>
      </c>
      <c r="G933" s="4"/>
      <c r="H933" s="4"/>
      <c r="I933" s="5"/>
      <c r="J933" s="14" t="str">
        <f t="shared" si="28"/>
        <v/>
      </c>
      <c r="K933" s="15"/>
      <c r="L933" s="10" t="s">
        <v>25</v>
      </c>
      <c r="M933" s="10"/>
      <c r="N933" s="14" t="str">
        <f t="shared" si="29"/>
        <v/>
      </c>
      <c r="O933" s="10" t="s">
        <v>36</v>
      </c>
      <c r="P933" s="16"/>
    </row>
    <row r="934" spans="2:16" ht="87" customHeight="1" x14ac:dyDescent="0.25">
      <c r="B934" s="10" t="s">
        <v>1865</v>
      </c>
      <c r="C934" s="10" t="s">
        <v>1866</v>
      </c>
      <c r="D934" s="11" t="s">
        <v>1867</v>
      </c>
      <c r="E934" s="22" t="s">
        <v>1868</v>
      </c>
      <c r="F934" s="13" t="s">
        <v>1869</v>
      </c>
      <c r="G934" s="4"/>
      <c r="H934" s="4"/>
      <c r="I934" s="5"/>
      <c r="J934" s="14" t="str">
        <f t="shared" si="28"/>
        <v/>
      </c>
      <c r="K934" s="15"/>
      <c r="L934" s="10" t="s">
        <v>25</v>
      </c>
      <c r="M934" s="10"/>
      <c r="N934" s="14" t="str">
        <f t="shared" si="29"/>
        <v/>
      </c>
      <c r="O934" s="10" t="s">
        <v>25</v>
      </c>
      <c r="P934" s="16"/>
    </row>
    <row r="935" spans="2:16" ht="72.599999999999994" customHeight="1" x14ac:dyDescent="0.25">
      <c r="B935" s="10" t="s">
        <v>1865</v>
      </c>
      <c r="C935" s="10" t="s">
        <v>1870</v>
      </c>
      <c r="D935" s="11" t="s">
        <v>1867</v>
      </c>
      <c r="E935" s="22" t="s">
        <v>1871</v>
      </c>
      <c r="F935" s="13" t="s">
        <v>1869</v>
      </c>
      <c r="G935" s="4"/>
      <c r="H935" s="4"/>
      <c r="I935" s="5"/>
      <c r="J935" s="14" t="str">
        <f t="shared" si="28"/>
        <v/>
      </c>
      <c r="K935" s="15"/>
      <c r="L935" s="10" t="s">
        <v>25</v>
      </c>
      <c r="M935" s="10"/>
      <c r="N935" s="14" t="str">
        <f t="shared" si="29"/>
        <v/>
      </c>
      <c r="O935" s="10" t="s">
        <v>25</v>
      </c>
      <c r="P935" s="16"/>
    </row>
    <row r="936" spans="2:16" ht="57.95" customHeight="1" x14ac:dyDescent="0.25">
      <c r="B936" s="10" t="s">
        <v>1865</v>
      </c>
      <c r="C936" s="10" t="s">
        <v>1872</v>
      </c>
      <c r="D936" s="11" t="s">
        <v>1867</v>
      </c>
      <c r="E936" s="22" t="s">
        <v>1873</v>
      </c>
      <c r="F936" s="13" t="s">
        <v>1869</v>
      </c>
      <c r="G936" s="4"/>
      <c r="H936" s="4"/>
      <c r="I936" s="5"/>
      <c r="J936" s="14" t="str">
        <f t="shared" si="28"/>
        <v/>
      </c>
      <c r="K936" s="15"/>
      <c r="L936" s="10" t="s">
        <v>25</v>
      </c>
      <c r="M936" s="10"/>
      <c r="N936" s="14" t="str">
        <f t="shared" si="29"/>
        <v/>
      </c>
      <c r="O936" s="10" t="s">
        <v>25</v>
      </c>
      <c r="P936" s="16"/>
    </row>
    <row r="937" spans="2:16" ht="43.5" customHeight="1" x14ac:dyDescent="0.25">
      <c r="B937" s="10" t="s">
        <v>1865</v>
      </c>
      <c r="C937" s="10" t="s">
        <v>1874</v>
      </c>
      <c r="D937" s="11" t="s">
        <v>1867</v>
      </c>
      <c r="E937" s="22" t="s">
        <v>1875</v>
      </c>
      <c r="F937" s="13" t="s">
        <v>1869</v>
      </c>
      <c r="G937" s="4"/>
      <c r="H937" s="4"/>
      <c r="I937" s="5"/>
      <c r="J937" s="14" t="str">
        <f t="shared" si="28"/>
        <v/>
      </c>
      <c r="K937" s="15"/>
      <c r="L937" s="10" t="s">
        <v>25</v>
      </c>
      <c r="M937" s="10"/>
      <c r="N937" s="14" t="str">
        <f t="shared" si="29"/>
        <v/>
      </c>
      <c r="O937" s="10" t="s">
        <v>25</v>
      </c>
      <c r="P937" s="16"/>
    </row>
    <row r="938" spans="2:16" ht="43.5" customHeight="1" x14ac:dyDescent="0.25">
      <c r="B938" s="10" t="s">
        <v>1865</v>
      </c>
      <c r="C938" s="10" t="s">
        <v>1876</v>
      </c>
      <c r="D938" s="11" t="s">
        <v>1867</v>
      </c>
      <c r="E938" s="22" t="s">
        <v>1877</v>
      </c>
      <c r="F938" s="13" t="s">
        <v>1869</v>
      </c>
      <c r="G938" s="4"/>
      <c r="H938" s="4"/>
      <c r="I938" s="5"/>
      <c r="J938" s="14" t="str">
        <f t="shared" si="28"/>
        <v/>
      </c>
      <c r="K938" s="15"/>
      <c r="L938" s="10" t="s">
        <v>25</v>
      </c>
      <c r="M938" s="10"/>
      <c r="N938" s="14" t="str">
        <f t="shared" si="29"/>
        <v/>
      </c>
      <c r="O938" s="10" t="s">
        <v>25</v>
      </c>
      <c r="P938" s="16"/>
    </row>
    <row r="939" spans="2:16" ht="43.5" customHeight="1" x14ac:dyDescent="0.25">
      <c r="B939" s="10" t="s">
        <v>1865</v>
      </c>
      <c r="C939" s="10" t="s">
        <v>1878</v>
      </c>
      <c r="D939" s="11" t="s">
        <v>1867</v>
      </c>
      <c r="E939" s="22" t="s">
        <v>1879</v>
      </c>
      <c r="F939" s="13" t="s">
        <v>1869</v>
      </c>
      <c r="G939" s="4"/>
      <c r="H939" s="4"/>
      <c r="I939" s="5"/>
      <c r="J939" s="14" t="str">
        <f t="shared" si="28"/>
        <v/>
      </c>
      <c r="K939" s="15"/>
      <c r="L939" s="10" t="s">
        <v>25</v>
      </c>
      <c r="M939" s="10"/>
      <c r="N939" s="14" t="str">
        <f t="shared" si="29"/>
        <v/>
      </c>
      <c r="O939" s="10" t="s">
        <v>25</v>
      </c>
      <c r="P939" s="16"/>
    </row>
    <row r="940" spans="2:16" ht="57.95" customHeight="1" x14ac:dyDescent="0.25">
      <c r="B940" s="10" t="s">
        <v>1865</v>
      </c>
      <c r="C940" s="10" t="s">
        <v>1880</v>
      </c>
      <c r="D940" s="11" t="s">
        <v>1867</v>
      </c>
      <c r="E940" s="22" t="s">
        <v>1881</v>
      </c>
      <c r="F940" s="13" t="s">
        <v>1869</v>
      </c>
      <c r="G940" s="4"/>
      <c r="H940" s="4"/>
      <c r="I940" s="5"/>
      <c r="J940" s="14" t="str">
        <f t="shared" si="28"/>
        <v/>
      </c>
      <c r="K940" s="15"/>
      <c r="L940" s="10" t="s">
        <v>25</v>
      </c>
      <c r="M940" s="10"/>
      <c r="N940" s="14" t="str">
        <f t="shared" si="29"/>
        <v/>
      </c>
      <c r="O940" s="10" t="s">
        <v>36</v>
      </c>
      <c r="P940" s="16"/>
    </row>
    <row r="941" spans="2:16" ht="57.95" customHeight="1" x14ac:dyDescent="0.25">
      <c r="B941" s="10" t="s">
        <v>1865</v>
      </c>
      <c r="C941" s="10" t="s">
        <v>1882</v>
      </c>
      <c r="D941" s="11" t="s">
        <v>1867</v>
      </c>
      <c r="E941" s="22" t="s">
        <v>1883</v>
      </c>
      <c r="F941" s="13" t="s">
        <v>1869</v>
      </c>
      <c r="G941" s="4"/>
      <c r="H941" s="4"/>
      <c r="I941" s="5"/>
      <c r="J941" s="14" t="str">
        <f t="shared" si="28"/>
        <v/>
      </c>
      <c r="K941" s="15"/>
      <c r="L941" s="10" t="s">
        <v>25</v>
      </c>
      <c r="M941" s="10"/>
      <c r="N941" s="14" t="str">
        <f t="shared" si="29"/>
        <v/>
      </c>
      <c r="O941" s="10" t="s">
        <v>36</v>
      </c>
      <c r="P941" s="16"/>
    </row>
    <row r="942" spans="2:16" ht="72.599999999999994" customHeight="1" x14ac:dyDescent="0.25">
      <c r="B942" s="10" t="s">
        <v>1865</v>
      </c>
      <c r="C942" s="10" t="s">
        <v>1884</v>
      </c>
      <c r="D942" s="11" t="s">
        <v>1867</v>
      </c>
      <c r="E942" s="22" t="s">
        <v>1885</v>
      </c>
      <c r="F942" s="13" t="s">
        <v>1869</v>
      </c>
      <c r="G942" s="4"/>
      <c r="H942" s="4"/>
      <c r="I942" s="5"/>
      <c r="J942" s="14" t="str">
        <f t="shared" si="28"/>
        <v/>
      </c>
      <c r="K942" s="15"/>
      <c r="L942" s="10" t="s">
        <v>25</v>
      </c>
      <c r="M942" s="10"/>
      <c r="N942" s="14" t="str">
        <f t="shared" si="29"/>
        <v/>
      </c>
      <c r="O942" s="10" t="s">
        <v>36</v>
      </c>
      <c r="P942" s="16"/>
    </row>
    <row r="943" spans="2:16" ht="57.95" customHeight="1" x14ac:dyDescent="0.25">
      <c r="B943" s="10" t="s">
        <v>1865</v>
      </c>
      <c r="C943" s="10" t="s">
        <v>1886</v>
      </c>
      <c r="D943" s="11" t="s">
        <v>1867</v>
      </c>
      <c r="E943" s="22" t="s">
        <v>1887</v>
      </c>
      <c r="F943" s="13" t="s">
        <v>1869</v>
      </c>
      <c r="G943" s="4"/>
      <c r="H943" s="4"/>
      <c r="I943" s="5"/>
      <c r="J943" s="14" t="str">
        <f t="shared" si="28"/>
        <v/>
      </c>
      <c r="K943" s="15"/>
      <c r="L943" s="10" t="s">
        <v>25</v>
      </c>
      <c r="M943" s="10"/>
      <c r="N943" s="14" t="str">
        <f t="shared" si="29"/>
        <v/>
      </c>
      <c r="O943" s="10" t="s">
        <v>36</v>
      </c>
      <c r="P943" s="16"/>
    </row>
    <row r="944" spans="2:16" ht="57.95" customHeight="1" x14ac:dyDescent="0.25">
      <c r="B944" s="10" t="s">
        <v>1865</v>
      </c>
      <c r="C944" s="10" t="s">
        <v>1888</v>
      </c>
      <c r="D944" s="11" t="s">
        <v>1867</v>
      </c>
      <c r="E944" s="22" t="s">
        <v>1889</v>
      </c>
      <c r="F944" s="13" t="s">
        <v>1869</v>
      </c>
      <c r="G944" s="4"/>
      <c r="H944" s="4"/>
      <c r="I944" s="5"/>
      <c r="J944" s="14" t="str">
        <f t="shared" si="28"/>
        <v/>
      </c>
      <c r="K944" s="15"/>
      <c r="L944" s="10" t="s">
        <v>25</v>
      </c>
      <c r="M944" s="10"/>
      <c r="N944" s="14" t="str">
        <f t="shared" si="29"/>
        <v/>
      </c>
      <c r="O944" s="10" t="s">
        <v>25</v>
      </c>
      <c r="P944" s="16"/>
    </row>
    <row r="945" spans="2:16" ht="57.95" customHeight="1" x14ac:dyDescent="0.25">
      <c r="B945" s="10" t="s">
        <v>1865</v>
      </c>
      <c r="C945" s="10" t="s">
        <v>1890</v>
      </c>
      <c r="D945" s="11" t="s">
        <v>1867</v>
      </c>
      <c r="E945" s="22" t="s">
        <v>1891</v>
      </c>
      <c r="F945" s="13" t="s">
        <v>1869</v>
      </c>
      <c r="G945" s="4"/>
      <c r="H945" s="4"/>
      <c r="I945" s="5"/>
      <c r="J945" s="14" t="str">
        <f t="shared" si="28"/>
        <v/>
      </c>
      <c r="K945" s="15"/>
      <c r="L945" s="10" t="s">
        <v>25</v>
      </c>
      <c r="M945" s="10"/>
      <c r="N945" s="14" t="str">
        <f t="shared" si="29"/>
        <v/>
      </c>
      <c r="O945" s="10" t="s">
        <v>25</v>
      </c>
      <c r="P945" s="16"/>
    </row>
    <row r="946" spans="2:16" ht="57.95" customHeight="1" x14ac:dyDescent="0.25">
      <c r="B946" s="10" t="s">
        <v>1865</v>
      </c>
      <c r="C946" s="10" t="s">
        <v>1892</v>
      </c>
      <c r="D946" s="11" t="s">
        <v>1867</v>
      </c>
      <c r="E946" s="22" t="s">
        <v>1893</v>
      </c>
      <c r="F946" s="13" t="s">
        <v>1869</v>
      </c>
      <c r="G946" s="4"/>
      <c r="H946" s="4"/>
      <c r="I946" s="5"/>
      <c r="J946" s="14" t="str">
        <f t="shared" si="28"/>
        <v/>
      </c>
      <c r="K946" s="15"/>
      <c r="L946" s="10" t="s">
        <v>25</v>
      </c>
      <c r="M946" s="10"/>
      <c r="N946" s="14" t="str">
        <f t="shared" si="29"/>
        <v/>
      </c>
      <c r="O946" s="10" t="s">
        <v>25</v>
      </c>
      <c r="P946" s="16"/>
    </row>
    <row r="947" spans="2:16" ht="57.95" customHeight="1" x14ac:dyDescent="0.25">
      <c r="B947" s="10" t="s">
        <v>1865</v>
      </c>
      <c r="C947" s="10" t="s">
        <v>1894</v>
      </c>
      <c r="D947" s="11" t="s">
        <v>1867</v>
      </c>
      <c r="E947" s="22" t="s">
        <v>1895</v>
      </c>
      <c r="F947" s="13" t="s">
        <v>1869</v>
      </c>
      <c r="G947" s="4"/>
      <c r="H947" s="4"/>
      <c r="I947" s="5"/>
      <c r="J947" s="14" t="str">
        <f t="shared" si="28"/>
        <v/>
      </c>
      <c r="K947" s="15"/>
      <c r="L947" s="10" t="s">
        <v>25</v>
      </c>
      <c r="M947" s="10"/>
      <c r="N947" s="14" t="str">
        <f t="shared" si="29"/>
        <v/>
      </c>
      <c r="O947" s="10" t="s">
        <v>36</v>
      </c>
      <c r="P947" s="16"/>
    </row>
    <row r="948" spans="2:16" ht="57.95" customHeight="1" x14ac:dyDescent="0.25">
      <c r="B948" s="10" t="s">
        <v>1865</v>
      </c>
      <c r="C948" s="10" t="s">
        <v>1896</v>
      </c>
      <c r="D948" s="11" t="s">
        <v>1867</v>
      </c>
      <c r="E948" s="22" t="s">
        <v>1897</v>
      </c>
      <c r="F948" s="13" t="s">
        <v>1869</v>
      </c>
      <c r="G948" s="4"/>
      <c r="H948" s="4"/>
      <c r="I948" s="5"/>
      <c r="J948" s="14" t="str">
        <f t="shared" si="28"/>
        <v/>
      </c>
      <c r="K948" s="15"/>
      <c r="L948" s="10" t="s">
        <v>25</v>
      </c>
      <c r="M948" s="10"/>
      <c r="N948" s="14" t="str">
        <f t="shared" si="29"/>
        <v/>
      </c>
      <c r="O948" s="10" t="s">
        <v>25</v>
      </c>
      <c r="P948" s="16"/>
    </row>
    <row r="949" spans="2:16" ht="72.599999999999994" customHeight="1" x14ac:dyDescent="0.25">
      <c r="B949" s="10" t="s">
        <v>1865</v>
      </c>
      <c r="C949" s="10" t="s">
        <v>1898</v>
      </c>
      <c r="D949" s="11" t="s">
        <v>1867</v>
      </c>
      <c r="E949" s="22" t="s">
        <v>1899</v>
      </c>
      <c r="F949" s="13" t="s">
        <v>1869</v>
      </c>
      <c r="G949" s="4"/>
      <c r="H949" s="4"/>
      <c r="I949" s="5"/>
      <c r="J949" s="14" t="str">
        <f t="shared" si="28"/>
        <v/>
      </c>
      <c r="K949" s="15"/>
      <c r="L949" s="10" t="s">
        <v>25</v>
      </c>
      <c r="M949" s="10"/>
      <c r="N949" s="14" t="str">
        <f t="shared" si="29"/>
        <v/>
      </c>
      <c r="O949" s="10" t="s">
        <v>36</v>
      </c>
      <c r="P949" s="16"/>
    </row>
    <row r="950" spans="2:16" ht="72.599999999999994" customHeight="1" x14ac:dyDescent="0.25">
      <c r="B950" s="10" t="s">
        <v>1865</v>
      </c>
      <c r="C950" s="10" t="s">
        <v>1900</v>
      </c>
      <c r="D950" s="11" t="s">
        <v>1867</v>
      </c>
      <c r="E950" s="22" t="s">
        <v>1901</v>
      </c>
      <c r="F950" s="13" t="s">
        <v>1869</v>
      </c>
      <c r="G950" s="4"/>
      <c r="H950" s="4"/>
      <c r="I950" s="5"/>
      <c r="J950" s="14" t="str">
        <f t="shared" si="28"/>
        <v/>
      </c>
      <c r="K950" s="15"/>
      <c r="L950" s="10" t="s">
        <v>25</v>
      </c>
      <c r="M950" s="10"/>
      <c r="N950" s="14" t="str">
        <f t="shared" si="29"/>
        <v/>
      </c>
      <c r="O950" s="10" t="s">
        <v>36</v>
      </c>
      <c r="P950" s="16"/>
    </row>
    <row r="951" spans="2:16" ht="72.599999999999994" customHeight="1" x14ac:dyDescent="0.25">
      <c r="B951" s="10" t="s">
        <v>1865</v>
      </c>
      <c r="C951" s="10" t="s">
        <v>1902</v>
      </c>
      <c r="D951" s="11" t="s">
        <v>1867</v>
      </c>
      <c r="E951" s="22" t="s">
        <v>1903</v>
      </c>
      <c r="F951" s="13" t="s">
        <v>1869</v>
      </c>
      <c r="G951" s="4"/>
      <c r="H951" s="4"/>
      <c r="I951" s="5"/>
      <c r="J951" s="14" t="str">
        <f t="shared" si="28"/>
        <v/>
      </c>
      <c r="K951" s="15"/>
      <c r="L951" s="10" t="s">
        <v>25</v>
      </c>
      <c r="M951" s="10"/>
      <c r="N951" s="14" t="str">
        <f t="shared" si="29"/>
        <v/>
      </c>
      <c r="O951" s="10" t="s">
        <v>36</v>
      </c>
      <c r="P951" s="16"/>
    </row>
    <row r="952" spans="2:16" ht="72.599999999999994" customHeight="1" x14ac:dyDescent="0.25">
      <c r="B952" s="10" t="s">
        <v>1865</v>
      </c>
      <c r="C952" s="10" t="s">
        <v>1904</v>
      </c>
      <c r="D952" s="11" t="s">
        <v>1867</v>
      </c>
      <c r="E952" s="22" t="s">
        <v>1905</v>
      </c>
      <c r="F952" s="13" t="s">
        <v>1869</v>
      </c>
      <c r="G952" s="4"/>
      <c r="H952" s="4"/>
      <c r="I952" s="5"/>
      <c r="J952" s="14" t="str">
        <f t="shared" si="28"/>
        <v/>
      </c>
      <c r="K952" s="15"/>
      <c r="L952" s="10" t="s">
        <v>25</v>
      </c>
      <c r="M952" s="10"/>
      <c r="N952" s="14" t="str">
        <f t="shared" si="29"/>
        <v/>
      </c>
      <c r="O952" s="10" t="s">
        <v>36</v>
      </c>
      <c r="P952" s="16"/>
    </row>
    <row r="953" spans="2:16" ht="57.95" customHeight="1" x14ac:dyDescent="0.25">
      <c r="B953" s="10" t="s">
        <v>1865</v>
      </c>
      <c r="C953" s="10" t="s">
        <v>1906</v>
      </c>
      <c r="D953" s="11" t="s">
        <v>1867</v>
      </c>
      <c r="E953" s="22" t="s">
        <v>1907</v>
      </c>
      <c r="F953" s="13" t="s">
        <v>1869</v>
      </c>
      <c r="G953" s="4"/>
      <c r="H953" s="4"/>
      <c r="I953" s="5"/>
      <c r="J953" s="14" t="str">
        <f t="shared" si="28"/>
        <v/>
      </c>
      <c r="K953" s="15"/>
      <c r="L953" s="10" t="s">
        <v>25</v>
      </c>
      <c r="M953" s="10"/>
      <c r="N953" s="14" t="str">
        <f t="shared" si="29"/>
        <v/>
      </c>
      <c r="O953" s="10" t="s">
        <v>25</v>
      </c>
      <c r="P953" s="16"/>
    </row>
    <row r="954" spans="2:16" ht="43.5" customHeight="1" x14ac:dyDescent="0.25">
      <c r="B954" s="10" t="s">
        <v>1865</v>
      </c>
      <c r="C954" s="10" t="s">
        <v>1908</v>
      </c>
      <c r="D954" s="11" t="s">
        <v>1867</v>
      </c>
      <c r="E954" s="22" t="s">
        <v>1909</v>
      </c>
      <c r="F954" s="13" t="s">
        <v>1869</v>
      </c>
      <c r="G954" s="4"/>
      <c r="H954" s="4"/>
      <c r="I954" s="5"/>
      <c r="J954" s="14" t="str">
        <f t="shared" si="28"/>
        <v/>
      </c>
      <c r="K954" s="15"/>
      <c r="L954" s="10" t="s">
        <v>25</v>
      </c>
      <c r="M954" s="10"/>
      <c r="N954" s="14" t="str">
        <f t="shared" si="29"/>
        <v/>
      </c>
      <c r="O954" s="10" t="s">
        <v>36</v>
      </c>
      <c r="P954" s="16"/>
    </row>
    <row r="955" spans="2:16" ht="43.5" customHeight="1" x14ac:dyDescent="0.25">
      <c r="B955" s="10" t="s">
        <v>1865</v>
      </c>
      <c r="C955" s="10" t="s">
        <v>1910</v>
      </c>
      <c r="D955" s="11" t="s">
        <v>1867</v>
      </c>
      <c r="E955" s="22" t="s">
        <v>1911</v>
      </c>
      <c r="F955" s="13" t="s">
        <v>1869</v>
      </c>
      <c r="G955" s="4"/>
      <c r="H955" s="4"/>
      <c r="I955" s="5"/>
      <c r="J955" s="14" t="str">
        <f t="shared" si="28"/>
        <v/>
      </c>
      <c r="K955" s="15"/>
      <c r="L955" s="10" t="s">
        <v>25</v>
      </c>
      <c r="M955" s="10"/>
      <c r="N955" s="14" t="str">
        <f t="shared" si="29"/>
        <v/>
      </c>
      <c r="O955" s="10" t="s">
        <v>36</v>
      </c>
      <c r="P955" s="16"/>
    </row>
    <row r="956" spans="2:16" ht="43.5" customHeight="1" x14ac:dyDescent="0.25">
      <c r="B956" s="10" t="s">
        <v>1865</v>
      </c>
      <c r="C956" s="10" t="s">
        <v>1912</v>
      </c>
      <c r="D956" s="11" t="s">
        <v>1867</v>
      </c>
      <c r="E956" s="22" t="s">
        <v>1913</v>
      </c>
      <c r="F956" s="13" t="s">
        <v>1869</v>
      </c>
      <c r="G956" s="4"/>
      <c r="H956" s="4"/>
      <c r="I956" s="5"/>
      <c r="J956" s="14" t="str">
        <f t="shared" si="28"/>
        <v/>
      </c>
      <c r="K956" s="15"/>
      <c r="L956" s="10" t="s">
        <v>25</v>
      </c>
      <c r="M956" s="10"/>
      <c r="N956" s="14" t="str">
        <f t="shared" si="29"/>
        <v/>
      </c>
      <c r="O956" s="10" t="s">
        <v>36</v>
      </c>
      <c r="P956" s="16"/>
    </row>
    <row r="957" spans="2:16" ht="57.95" customHeight="1" x14ac:dyDescent="0.25">
      <c r="B957" s="10" t="s">
        <v>1865</v>
      </c>
      <c r="C957" s="10" t="s">
        <v>1914</v>
      </c>
      <c r="D957" s="11" t="s">
        <v>1867</v>
      </c>
      <c r="E957" s="22" t="s">
        <v>1915</v>
      </c>
      <c r="F957" s="13" t="s">
        <v>1869</v>
      </c>
      <c r="G957" s="4"/>
      <c r="H957" s="4"/>
      <c r="I957" s="5"/>
      <c r="J957" s="14" t="str">
        <f t="shared" si="28"/>
        <v/>
      </c>
      <c r="K957" s="15"/>
      <c r="L957" s="10" t="s">
        <v>25</v>
      </c>
      <c r="M957" s="10"/>
      <c r="N957" s="14" t="str">
        <f t="shared" si="29"/>
        <v/>
      </c>
      <c r="O957" s="10" t="s">
        <v>36</v>
      </c>
      <c r="P957" s="16"/>
    </row>
    <row r="958" spans="2:16" ht="43.5" customHeight="1" x14ac:dyDescent="0.25">
      <c r="B958" s="10" t="s">
        <v>1865</v>
      </c>
      <c r="C958" s="10" t="s">
        <v>1916</v>
      </c>
      <c r="D958" s="11" t="s">
        <v>1867</v>
      </c>
      <c r="E958" s="22" t="s">
        <v>1917</v>
      </c>
      <c r="F958" s="13" t="s">
        <v>1869</v>
      </c>
      <c r="G958" s="4"/>
      <c r="H958" s="4"/>
      <c r="I958" s="5"/>
      <c r="J958" s="14" t="str">
        <f t="shared" si="28"/>
        <v/>
      </c>
      <c r="K958" s="15"/>
      <c r="L958" s="10" t="s">
        <v>25</v>
      </c>
      <c r="M958" s="10"/>
      <c r="N958" s="14" t="str">
        <f t="shared" si="29"/>
        <v/>
      </c>
      <c r="O958" s="10" t="s">
        <v>36</v>
      </c>
      <c r="P958" s="16"/>
    </row>
    <row r="959" spans="2:16" ht="57.95" customHeight="1" x14ac:dyDescent="0.25">
      <c r="B959" s="10" t="s">
        <v>1865</v>
      </c>
      <c r="C959" s="10" t="s">
        <v>1918</v>
      </c>
      <c r="D959" s="11" t="s">
        <v>1867</v>
      </c>
      <c r="E959" s="22" t="s">
        <v>1919</v>
      </c>
      <c r="F959" s="13" t="s">
        <v>1869</v>
      </c>
      <c r="G959" s="4"/>
      <c r="H959" s="4"/>
      <c r="I959" s="5"/>
      <c r="J959" s="14" t="str">
        <f t="shared" si="28"/>
        <v/>
      </c>
      <c r="K959" s="15"/>
      <c r="L959" s="10" t="s">
        <v>25</v>
      </c>
      <c r="M959" s="10"/>
      <c r="N959" s="14" t="str">
        <f t="shared" si="29"/>
        <v/>
      </c>
      <c r="O959" s="10" t="s">
        <v>36</v>
      </c>
      <c r="P959" s="16"/>
    </row>
    <row r="960" spans="2:16" ht="43.5" customHeight="1" x14ac:dyDescent="0.25">
      <c r="B960" s="10" t="s">
        <v>1865</v>
      </c>
      <c r="C960" s="10" t="s">
        <v>1920</v>
      </c>
      <c r="D960" s="11" t="s">
        <v>1867</v>
      </c>
      <c r="E960" s="22" t="s">
        <v>1921</v>
      </c>
      <c r="F960" s="13" t="s">
        <v>1869</v>
      </c>
      <c r="G960" s="4"/>
      <c r="H960" s="4"/>
      <c r="I960" s="5"/>
      <c r="J960" s="14" t="str">
        <f t="shared" si="28"/>
        <v/>
      </c>
      <c r="K960" s="15"/>
      <c r="L960" s="10" t="s">
        <v>25</v>
      </c>
      <c r="M960" s="10"/>
      <c r="N960" s="14" t="str">
        <f t="shared" si="29"/>
        <v/>
      </c>
      <c r="O960" s="10" t="s">
        <v>36</v>
      </c>
      <c r="P960" s="16"/>
    </row>
    <row r="961" spans="2:16" ht="57.95" customHeight="1" x14ac:dyDescent="0.25">
      <c r="B961" s="10" t="s">
        <v>1865</v>
      </c>
      <c r="C961" s="10" t="s">
        <v>1922</v>
      </c>
      <c r="D961" s="11" t="s">
        <v>1867</v>
      </c>
      <c r="E961" s="22" t="s">
        <v>1923</v>
      </c>
      <c r="F961" s="13" t="s">
        <v>1869</v>
      </c>
      <c r="G961" s="4"/>
      <c r="H961" s="4"/>
      <c r="I961" s="5"/>
      <c r="J961" s="14" t="str">
        <f t="shared" si="28"/>
        <v/>
      </c>
      <c r="K961" s="15"/>
      <c r="L961" s="10" t="s">
        <v>25</v>
      </c>
      <c r="M961" s="10"/>
      <c r="N961" s="14" t="str">
        <f t="shared" si="29"/>
        <v/>
      </c>
      <c r="O961" s="10" t="s">
        <v>36</v>
      </c>
      <c r="P961" s="16"/>
    </row>
    <row r="962" spans="2:16" ht="43.5" customHeight="1" x14ac:dyDescent="0.25">
      <c r="B962" s="10" t="s">
        <v>1865</v>
      </c>
      <c r="C962" s="10" t="s">
        <v>1924</v>
      </c>
      <c r="D962" s="11" t="s">
        <v>1867</v>
      </c>
      <c r="E962" s="22" t="s">
        <v>1925</v>
      </c>
      <c r="F962" s="13" t="s">
        <v>1869</v>
      </c>
      <c r="G962" s="4"/>
      <c r="H962" s="4"/>
      <c r="I962" s="5"/>
      <c r="J962" s="14" t="str">
        <f t="shared" si="28"/>
        <v/>
      </c>
      <c r="K962" s="15"/>
      <c r="L962" s="10" t="s">
        <v>25</v>
      </c>
      <c r="M962" s="10"/>
      <c r="N962" s="14" t="str">
        <f t="shared" si="29"/>
        <v/>
      </c>
      <c r="O962" s="10" t="s">
        <v>36</v>
      </c>
      <c r="P962" s="16"/>
    </row>
    <row r="963" spans="2:16" ht="43.5" customHeight="1" x14ac:dyDescent="0.25">
      <c r="B963" s="10" t="s">
        <v>1865</v>
      </c>
      <c r="C963" s="10" t="s">
        <v>1926</v>
      </c>
      <c r="D963" s="11" t="s">
        <v>1867</v>
      </c>
      <c r="E963" s="22" t="s">
        <v>1927</v>
      </c>
      <c r="F963" s="13" t="s">
        <v>1869</v>
      </c>
      <c r="G963" s="4"/>
      <c r="H963" s="4"/>
      <c r="I963" s="5"/>
      <c r="J963" s="14" t="str">
        <f t="shared" si="28"/>
        <v/>
      </c>
      <c r="K963" s="15"/>
      <c r="L963" s="10" t="s">
        <v>25</v>
      </c>
      <c r="M963" s="10"/>
      <c r="N963" s="14" t="str">
        <f t="shared" si="29"/>
        <v/>
      </c>
      <c r="O963" s="10" t="s">
        <v>36</v>
      </c>
      <c r="P963" s="16"/>
    </row>
    <row r="964" spans="2:16" ht="57.95" customHeight="1" x14ac:dyDescent="0.25">
      <c r="B964" s="10" t="s">
        <v>1865</v>
      </c>
      <c r="C964" s="10" t="s">
        <v>1928</v>
      </c>
      <c r="D964" s="11" t="s">
        <v>1867</v>
      </c>
      <c r="E964" s="22" t="s">
        <v>1929</v>
      </c>
      <c r="F964" s="13" t="s">
        <v>1869</v>
      </c>
      <c r="G964" s="4"/>
      <c r="H964" s="4"/>
      <c r="I964" s="5"/>
      <c r="J964" s="14" t="str">
        <f t="shared" si="28"/>
        <v/>
      </c>
      <c r="K964" s="15"/>
      <c r="L964" s="10" t="s">
        <v>25</v>
      </c>
      <c r="M964" s="10"/>
      <c r="N964" s="14" t="str">
        <f t="shared" si="29"/>
        <v/>
      </c>
      <c r="O964" s="10" t="s">
        <v>36</v>
      </c>
      <c r="P964" s="16"/>
    </row>
    <row r="965" spans="2:16" ht="57.95" customHeight="1" x14ac:dyDescent="0.25">
      <c r="B965" s="10" t="s">
        <v>1865</v>
      </c>
      <c r="C965" s="10" t="s">
        <v>1930</v>
      </c>
      <c r="D965" s="11" t="s">
        <v>1867</v>
      </c>
      <c r="E965" s="22" t="s">
        <v>1931</v>
      </c>
      <c r="F965" s="13" t="s">
        <v>1869</v>
      </c>
      <c r="G965" s="4"/>
      <c r="H965" s="4"/>
      <c r="I965" s="5"/>
      <c r="J965" s="14" t="str">
        <f t="shared" si="28"/>
        <v/>
      </c>
      <c r="K965" s="15"/>
      <c r="L965" s="10" t="s">
        <v>25</v>
      </c>
      <c r="M965" s="10"/>
      <c r="N965" s="14" t="str">
        <f t="shared" si="29"/>
        <v/>
      </c>
      <c r="O965" s="10" t="s">
        <v>36</v>
      </c>
      <c r="P965" s="16"/>
    </row>
    <row r="966" spans="2:16" ht="57.95" customHeight="1" x14ac:dyDescent="0.25">
      <c r="B966" s="10" t="s">
        <v>1865</v>
      </c>
      <c r="C966" s="10" t="s">
        <v>1932</v>
      </c>
      <c r="D966" s="11" t="s">
        <v>1867</v>
      </c>
      <c r="E966" s="22" t="s">
        <v>1933</v>
      </c>
      <c r="F966" s="13" t="s">
        <v>1869</v>
      </c>
      <c r="G966" s="4"/>
      <c r="H966" s="4"/>
      <c r="I966" s="5"/>
      <c r="J966" s="14" t="str">
        <f t="shared" si="28"/>
        <v/>
      </c>
      <c r="K966" s="15"/>
      <c r="L966" s="10" t="s">
        <v>25</v>
      </c>
      <c r="M966" s="10"/>
      <c r="N966" s="14" t="str">
        <f t="shared" si="29"/>
        <v/>
      </c>
      <c r="O966" s="10" t="s">
        <v>36</v>
      </c>
      <c r="P966" s="16"/>
    </row>
    <row r="967" spans="2:16" ht="43.5" customHeight="1" x14ac:dyDescent="0.25">
      <c r="B967" s="10" t="s">
        <v>1865</v>
      </c>
      <c r="C967" s="10" t="s">
        <v>1934</v>
      </c>
      <c r="D967" s="11" t="s">
        <v>1867</v>
      </c>
      <c r="E967" s="22" t="s">
        <v>1935</v>
      </c>
      <c r="F967" s="13" t="s">
        <v>1869</v>
      </c>
      <c r="G967" s="4"/>
      <c r="H967" s="4"/>
      <c r="I967" s="5"/>
      <c r="J967" s="14" t="str">
        <f t="shared" ref="J967:J1030" si="30">IF(G967&lt;&gt;"Sim","",IF(H967="Atende",5,IF(H967="Atende parcialmente",2,IF(H967="Não atende",0,""))))</f>
        <v/>
      </c>
      <c r="K967" s="15"/>
      <c r="L967" s="10" t="s">
        <v>25</v>
      </c>
      <c r="M967" s="10"/>
      <c r="N967" s="14" t="str">
        <f t="shared" ref="N967:N1030" si="31">IF(L967&lt;&gt;"Sim","",IF(M967="Atende",5,IF(M967="Atende parcialmente",2,IF(M967="Não atende",0,""))))</f>
        <v/>
      </c>
      <c r="O967" s="10" t="s">
        <v>36</v>
      </c>
      <c r="P967" s="16"/>
    </row>
    <row r="968" spans="2:16" ht="72.599999999999994" customHeight="1" x14ac:dyDescent="0.25">
      <c r="B968" s="10" t="s">
        <v>1865</v>
      </c>
      <c r="C968" s="10" t="s">
        <v>1936</v>
      </c>
      <c r="D968" s="11" t="s">
        <v>1867</v>
      </c>
      <c r="E968" s="22" t="s">
        <v>1937</v>
      </c>
      <c r="F968" s="13" t="s">
        <v>1869</v>
      </c>
      <c r="G968" s="4"/>
      <c r="H968" s="4"/>
      <c r="I968" s="5"/>
      <c r="J968" s="14" t="str">
        <f t="shared" si="30"/>
        <v/>
      </c>
      <c r="K968" s="15"/>
      <c r="L968" s="10" t="s">
        <v>25</v>
      </c>
      <c r="M968" s="10"/>
      <c r="N968" s="14" t="str">
        <f t="shared" si="31"/>
        <v/>
      </c>
      <c r="O968" s="10" t="s">
        <v>36</v>
      </c>
      <c r="P968" s="16"/>
    </row>
    <row r="969" spans="2:16" ht="87" customHeight="1" x14ac:dyDescent="0.25">
      <c r="B969" s="10" t="s">
        <v>1865</v>
      </c>
      <c r="C969" s="10" t="s">
        <v>1938</v>
      </c>
      <c r="D969" s="11" t="s">
        <v>1867</v>
      </c>
      <c r="E969" s="22" t="s">
        <v>1939</v>
      </c>
      <c r="F969" s="13" t="s">
        <v>1869</v>
      </c>
      <c r="G969" s="4"/>
      <c r="H969" s="4"/>
      <c r="I969" s="5"/>
      <c r="J969" s="14" t="str">
        <f t="shared" si="30"/>
        <v/>
      </c>
      <c r="K969" s="15"/>
      <c r="L969" s="10" t="s">
        <v>25</v>
      </c>
      <c r="M969" s="10"/>
      <c r="N969" s="14" t="str">
        <f t="shared" si="31"/>
        <v/>
      </c>
      <c r="O969" s="10" t="s">
        <v>25</v>
      </c>
      <c r="P969" s="16"/>
    </row>
    <row r="970" spans="2:16" ht="72.599999999999994" customHeight="1" x14ac:dyDescent="0.25">
      <c r="B970" s="10" t="s">
        <v>1865</v>
      </c>
      <c r="C970" s="10" t="s">
        <v>1940</v>
      </c>
      <c r="D970" s="11" t="s">
        <v>1867</v>
      </c>
      <c r="E970" s="22" t="s">
        <v>1941</v>
      </c>
      <c r="F970" s="13" t="s">
        <v>1869</v>
      </c>
      <c r="G970" s="4"/>
      <c r="H970" s="4"/>
      <c r="I970" s="5"/>
      <c r="J970" s="14" t="str">
        <f t="shared" si="30"/>
        <v/>
      </c>
      <c r="K970" s="15"/>
      <c r="L970" s="10" t="s">
        <v>25</v>
      </c>
      <c r="M970" s="10"/>
      <c r="N970" s="14" t="str">
        <f t="shared" si="31"/>
        <v/>
      </c>
      <c r="O970" s="10" t="s">
        <v>25</v>
      </c>
      <c r="P970" s="16"/>
    </row>
    <row r="971" spans="2:16" ht="57.95" customHeight="1" x14ac:dyDescent="0.25">
      <c r="B971" s="10" t="s">
        <v>1865</v>
      </c>
      <c r="C971" s="10" t="s">
        <v>1942</v>
      </c>
      <c r="D971" s="11" t="s">
        <v>1867</v>
      </c>
      <c r="E971" s="22" t="s">
        <v>1943</v>
      </c>
      <c r="F971" s="13" t="s">
        <v>1869</v>
      </c>
      <c r="G971" s="4"/>
      <c r="H971" s="4"/>
      <c r="I971" s="5"/>
      <c r="J971" s="14" t="str">
        <f t="shared" si="30"/>
        <v/>
      </c>
      <c r="K971" s="15"/>
      <c r="L971" s="10" t="s">
        <v>25</v>
      </c>
      <c r="M971" s="10"/>
      <c r="N971" s="14" t="str">
        <f t="shared" si="31"/>
        <v/>
      </c>
      <c r="O971" s="10" t="s">
        <v>36</v>
      </c>
      <c r="P971" s="16"/>
    </row>
    <row r="972" spans="2:16" ht="57.95" customHeight="1" x14ac:dyDescent="0.25">
      <c r="B972" s="10" t="s">
        <v>1865</v>
      </c>
      <c r="C972" s="10" t="s">
        <v>1944</v>
      </c>
      <c r="D972" s="11" t="s">
        <v>1867</v>
      </c>
      <c r="E972" s="22" t="s">
        <v>1945</v>
      </c>
      <c r="F972" s="13" t="s">
        <v>1869</v>
      </c>
      <c r="G972" s="4"/>
      <c r="H972" s="4"/>
      <c r="I972" s="5"/>
      <c r="J972" s="14" t="str">
        <f t="shared" si="30"/>
        <v/>
      </c>
      <c r="K972" s="15"/>
      <c r="L972" s="10" t="s">
        <v>25</v>
      </c>
      <c r="M972" s="10"/>
      <c r="N972" s="14" t="str">
        <f t="shared" si="31"/>
        <v/>
      </c>
      <c r="O972" s="10" t="s">
        <v>36</v>
      </c>
      <c r="P972" s="16"/>
    </row>
    <row r="973" spans="2:16" ht="43.5" customHeight="1" x14ac:dyDescent="0.25">
      <c r="B973" s="10" t="s">
        <v>1865</v>
      </c>
      <c r="C973" s="10" t="s">
        <v>1946</v>
      </c>
      <c r="D973" s="11" t="s">
        <v>1867</v>
      </c>
      <c r="E973" s="22" t="s">
        <v>1947</v>
      </c>
      <c r="F973" s="13" t="s">
        <v>1869</v>
      </c>
      <c r="G973" s="4"/>
      <c r="H973" s="4"/>
      <c r="I973" s="5"/>
      <c r="J973" s="14" t="str">
        <f t="shared" si="30"/>
        <v/>
      </c>
      <c r="K973" s="15"/>
      <c r="L973" s="10" t="s">
        <v>25</v>
      </c>
      <c r="M973" s="10"/>
      <c r="N973" s="14" t="str">
        <f t="shared" si="31"/>
        <v/>
      </c>
      <c r="O973" s="10" t="s">
        <v>36</v>
      </c>
      <c r="P973" s="16"/>
    </row>
    <row r="974" spans="2:16" ht="72.599999999999994" customHeight="1" x14ac:dyDescent="0.25">
      <c r="B974" s="10" t="s">
        <v>1865</v>
      </c>
      <c r="C974" s="10" t="s">
        <v>1948</v>
      </c>
      <c r="D974" s="11" t="s">
        <v>1867</v>
      </c>
      <c r="E974" s="22" t="s">
        <v>1949</v>
      </c>
      <c r="F974" s="13" t="s">
        <v>1869</v>
      </c>
      <c r="G974" s="4"/>
      <c r="H974" s="4"/>
      <c r="I974" s="5"/>
      <c r="J974" s="14" t="str">
        <f t="shared" si="30"/>
        <v/>
      </c>
      <c r="K974" s="15"/>
      <c r="L974" s="10" t="s">
        <v>25</v>
      </c>
      <c r="M974" s="10"/>
      <c r="N974" s="14" t="str">
        <f t="shared" si="31"/>
        <v/>
      </c>
      <c r="O974" s="10" t="s">
        <v>36</v>
      </c>
      <c r="P974" s="16"/>
    </row>
    <row r="975" spans="2:16" ht="57.95" customHeight="1" x14ac:dyDescent="0.25">
      <c r="B975" s="17" t="s">
        <v>1950</v>
      </c>
      <c r="C975" s="17" t="s">
        <v>1951</v>
      </c>
      <c r="D975" s="18" t="s">
        <v>1952</v>
      </c>
      <c r="E975" s="23" t="s">
        <v>1953</v>
      </c>
      <c r="F975" s="20" t="s">
        <v>1954</v>
      </c>
      <c r="G975" s="4"/>
      <c r="H975" s="4"/>
      <c r="I975" s="5"/>
      <c r="J975" s="14" t="str">
        <f t="shared" si="30"/>
        <v/>
      </c>
      <c r="K975" s="15"/>
      <c r="L975" s="10" t="s">
        <v>25</v>
      </c>
      <c r="M975" s="10"/>
      <c r="N975" s="14" t="str">
        <f t="shared" si="31"/>
        <v/>
      </c>
      <c r="O975" s="10" t="s">
        <v>25</v>
      </c>
      <c r="P975" s="16"/>
    </row>
    <row r="976" spans="2:16" ht="43.5" customHeight="1" x14ac:dyDescent="0.25">
      <c r="B976" s="17" t="s">
        <v>1950</v>
      </c>
      <c r="C976" s="17" t="s">
        <v>1955</v>
      </c>
      <c r="D976" s="18" t="s">
        <v>1952</v>
      </c>
      <c r="E976" s="23" t="s">
        <v>1956</v>
      </c>
      <c r="F976" s="20" t="s">
        <v>1954</v>
      </c>
      <c r="G976" s="4"/>
      <c r="H976" s="4"/>
      <c r="I976" s="5"/>
      <c r="J976" s="14" t="str">
        <f t="shared" si="30"/>
        <v/>
      </c>
      <c r="K976" s="15"/>
      <c r="L976" s="10" t="s">
        <v>25</v>
      </c>
      <c r="M976" s="10"/>
      <c r="N976" s="14" t="str">
        <f t="shared" si="31"/>
        <v/>
      </c>
      <c r="O976" s="10" t="s">
        <v>25</v>
      </c>
      <c r="P976" s="16"/>
    </row>
    <row r="977" spans="2:16" ht="43.5" customHeight="1" x14ac:dyDescent="0.25">
      <c r="B977" s="17" t="s">
        <v>1950</v>
      </c>
      <c r="C977" s="17" t="s">
        <v>1957</v>
      </c>
      <c r="D977" s="18" t="s">
        <v>1952</v>
      </c>
      <c r="E977" s="23" t="s">
        <v>1958</v>
      </c>
      <c r="F977" s="20" t="s">
        <v>1954</v>
      </c>
      <c r="G977" s="4"/>
      <c r="H977" s="4"/>
      <c r="I977" s="5"/>
      <c r="J977" s="14" t="str">
        <f t="shared" si="30"/>
        <v/>
      </c>
      <c r="K977" s="15"/>
      <c r="L977" s="10" t="s">
        <v>25</v>
      </c>
      <c r="M977" s="10"/>
      <c r="N977" s="14" t="str">
        <f t="shared" si="31"/>
        <v/>
      </c>
      <c r="O977" s="10" t="s">
        <v>36</v>
      </c>
      <c r="P977" s="16"/>
    </row>
    <row r="978" spans="2:16" ht="43.5" customHeight="1" x14ac:dyDescent="0.25">
      <c r="B978" s="17" t="s">
        <v>1950</v>
      </c>
      <c r="C978" s="17" t="s">
        <v>1959</v>
      </c>
      <c r="D978" s="18" t="s">
        <v>1952</v>
      </c>
      <c r="E978" s="23" t="s">
        <v>1960</v>
      </c>
      <c r="F978" s="20" t="s">
        <v>1954</v>
      </c>
      <c r="G978" s="4"/>
      <c r="H978" s="4"/>
      <c r="I978" s="5"/>
      <c r="J978" s="14" t="str">
        <f t="shared" si="30"/>
        <v/>
      </c>
      <c r="K978" s="15"/>
      <c r="L978" s="10" t="s">
        <v>25</v>
      </c>
      <c r="M978" s="10"/>
      <c r="N978" s="14" t="str">
        <f t="shared" si="31"/>
        <v/>
      </c>
      <c r="O978" s="10" t="s">
        <v>36</v>
      </c>
      <c r="P978" s="16"/>
    </row>
    <row r="979" spans="2:16" ht="43.5" customHeight="1" x14ac:dyDescent="0.25">
      <c r="B979" s="17" t="s">
        <v>1950</v>
      </c>
      <c r="C979" s="17" t="s">
        <v>1961</v>
      </c>
      <c r="D979" s="18" t="s">
        <v>1952</v>
      </c>
      <c r="E979" s="23" t="s">
        <v>1962</v>
      </c>
      <c r="F979" s="20" t="s">
        <v>1954</v>
      </c>
      <c r="G979" s="4"/>
      <c r="H979" s="4"/>
      <c r="I979" s="5"/>
      <c r="J979" s="14" t="str">
        <f t="shared" si="30"/>
        <v/>
      </c>
      <c r="K979" s="15"/>
      <c r="L979" s="10" t="s">
        <v>25</v>
      </c>
      <c r="M979" s="10"/>
      <c r="N979" s="14" t="str">
        <f t="shared" si="31"/>
        <v/>
      </c>
      <c r="O979" s="10" t="s">
        <v>36</v>
      </c>
      <c r="P979" s="16"/>
    </row>
    <row r="980" spans="2:16" ht="43.5" customHeight="1" x14ac:dyDescent="0.25">
      <c r="B980" s="17" t="s">
        <v>1950</v>
      </c>
      <c r="C980" s="17" t="s">
        <v>1963</v>
      </c>
      <c r="D980" s="18" t="s">
        <v>1952</v>
      </c>
      <c r="E980" s="23" t="s">
        <v>1964</v>
      </c>
      <c r="F980" s="20" t="s">
        <v>1954</v>
      </c>
      <c r="G980" s="4"/>
      <c r="H980" s="4"/>
      <c r="I980" s="5"/>
      <c r="J980" s="14" t="str">
        <f t="shared" si="30"/>
        <v/>
      </c>
      <c r="K980" s="15"/>
      <c r="L980" s="10" t="s">
        <v>25</v>
      </c>
      <c r="M980" s="10"/>
      <c r="N980" s="14" t="str">
        <f t="shared" si="31"/>
        <v/>
      </c>
      <c r="O980" s="10" t="s">
        <v>36</v>
      </c>
      <c r="P980" s="16"/>
    </row>
    <row r="981" spans="2:16" ht="43.5" customHeight="1" x14ac:dyDescent="0.25">
      <c r="B981" s="17" t="s">
        <v>1950</v>
      </c>
      <c r="C981" s="17" t="s">
        <v>1965</v>
      </c>
      <c r="D981" s="18" t="s">
        <v>1952</v>
      </c>
      <c r="E981" s="23" t="s">
        <v>1966</v>
      </c>
      <c r="F981" s="20" t="s">
        <v>1954</v>
      </c>
      <c r="G981" s="4"/>
      <c r="H981" s="4"/>
      <c r="I981" s="5"/>
      <c r="J981" s="14" t="str">
        <f t="shared" si="30"/>
        <v/>
      </c>
      <c r="K981" s="15"/>
      <c r="L981" s="10" t="s">
        <v>25</v>
      </c>
      <c r="M981" s="10"/>
      <c r="N981" s="14" t="str">
        <f t="shared" si="31"/>
        <v/>
      </c>
      <c r="O981" s="10" t="s">
        <v>36</v>
      </c>
      <c r="P981" s="16"/>
    </row>
    <row r="982" spans="2:16" ht="43.5" customHeight="1" x14ac:dyDescent="0.25">
      <c r="B982" s="17" t="s">
        <v>1950</v>
      </c>
      <c r="C982" s="17" t="s">
        <v>1967</v>
      </c>
      <c r="D982" s="18" t="s">
        <v>1952</v>
      </c>
      <c r="E982" s="23" t="s">
        <v>1968</v>
      </c>
      <c r="F982" s="20" t="s">
        <v>1954</v>
      </c>
      <c r="G982" s="4"/>
      <c r="H982" s="4"/>
      <c r="I982" s="5"/>
      <c r="J982" s="14" t="str">
        <f t="shared" si="30"/>
        <v/>
      </c>
      <c r="K982" s="15"/>
      <c r="L982" s="10" t="s">
        <v>25</v>
      </c>
      <c r="M982" s="10"/>
      <c r="N982" s="14" t="str">
        <f t="shared" si="31"/>
        <v/>
      </c>
      <c r="O982" s="10" t="s">
        <v>36</v>
      </c>
      <c r="P982" s="16"/>
    </row>
    <row r="983" spans="2:16" ht="43.5" customHeight="1" x14ac:dyDescent="0.25">
      <c r="B983" s="17" t="s">
        <v>1950</v>
      </c>
      <c r="C983" s="17" t="s">
        <v>1969</v>
      </c>
      <c r="D983" s="18" t="s">
        <v>1952</v>
      </c>
      <c r="E983" s="23" t="s">
        <v>1970</v>
      </c>
      <c r="F983" s="20" t="s">
        <v>1954</v>
      </c>
      <c r="G983" s="4"/>
      <c r="H983" s="4"/>
      <c r="I983" s="5"/>
      <c r="J983" s="14" t="str">
        <f t="shared" si="30"/>
        <v/>
      </c>
      <c r="K983" s="15"/>
      <c r="L983" s="10" t="s">
        <v>25</v>
      </c>
      <c r="M983" s="10"/>
      <c r="N983" s="14" t="str">
        <f t="shared" si="31"/>
        <v/>
      </c>
      <c r="O983" s="10" t="s">
        <v>36</v>
      </c>
      <c r="P983" s="16"/>
    </row>
    <row r="984" spans="2:16" ht="57.95" customHeight="1" x14ac:dyDescent="0.25">
      <c r="B984" s="17" t="s">
        <v>1950</v>
      </c>
      <c r="C984" s="17" t="s">
        <v>1971</v>
      </c>
      <c r="D984" s="18" t="s">
        <v>1952</v>
      </c>
      <c r="E984" s="23" t="s">
        <v>1972</v>
      </c>
      <c r="F984" s="20" t="s">
        <v>1954</v>
      </c>
      <c r="G984" s="4"/>
      <c r="H984" s="4"/>
      <c r="I984" s="5"/>
      <c r="J984" s="14" t="str">
        <f t="shared" si="30"/>
        <v/>
      </c>
      <c r="K984" s="15"/>
      <c r="L984" s="10" t="s">
        <v>25</v>
      </c>
      <c r="M984" s="10"/>
      <c r="N984" s="14" t="str">
        <f t="shared" si="31"/>
        <v/>
      </c>
      <c r="O984" s="10" t="s">
        <v>36</v>
      </c>
      <c r="P984" s="16"/>
    </row>
    <row r="985" spans="2:16" ht="57.95" customHeight="1" x14ac:dyDescent="0.25">
      <c r="B985" s="17" t="s">
        <v>1950</v>
      </c>
      <c r="C985" s="17" t="s">
        <v>1973</v>
      </c>
      <c r="D985" s="18" t="s">
        <v>1952</v>
      </c>
      <c r="E985" s="23" t="s">
        <v>1974</v>
      </c>
      <c r="F985" s="20" t="s">
        <v>1954</v>
      </c>
      <c r="G985" s="4"/>
      <c r="H985" s="4"/>
      <c r="I985" s="5"/>
      <c r="J985" s="14" t="str">
        <f t="shared" si="30"/>
        <v/>
      </c>
      <c r="K985" s="15"/>
      <c r="L985" s="10" t="s">
        <v>25</v>
      </c>
      <c r="M985" s="10"/>
      <c r="N985" s="14" t="str">
        <f t="shared" si="31"/>
        <v/>
      </c>
      <c r="O985" s="10" t="s">
        <v>36</v>
      </c>
      <c r="P985" s="16"/>
    </row>
    <row r="986" spans="2:16" ht="57.95" customHeight="1" x14ac:dyDescent="0.25">
      <c r="B986" s="17" t="s">
        <v>1950</v>
      </c>
      <c r="C986" s="17" t="s">
        <v>1975</v>
      </c>
      <c r="D986" s="18" t="s">
        <v>1952</v>
      </c>
      <c r="E986" s="23" t="s">
        <v>1976</v>
      </c>
      <c r="F986" s="20" t="s">
        <v>1954</v>
      </c>
      <c r="G986" s="4"/>
      <c r="H986" s="4"/>
      <c r="I986" s="5"/>
      <c r="J986" s="14" t="str">
        <f t="shared" si="30"/>
        <v/>
      </c>
      <c r="K986" s="15"/>
      <c r="L986" s="10" t="s">
        <v>25</v>
      </c>
      <c r="M986" s="10"/>
      <c r="N986" s="14" t="str">
        <f t="shared" si="31"/>
        <v/>
      </c>
      <c r="O986" s="10" t="s">
        <v>36</v>
      </c>
      <c r="P986" s="16"/>
    </row>
    <row r="987" spans="2:16" ht="57.95" customHeight="1" x14ac:dyDescent="0.25">
      <c r="B987" s="17" t="s">
        <v>1950</v>
      </c>
      <c r="C987" s="17" t="s">
        <v>1977</v>
      </c>
      <c r="D987" s="18" t="s">
        <v>1952</v>
      </c>
      <c r="E987" s="23" t="s">
        <v>1978</v>
      </c>
      <c r="F987" s="20" t="s">
        <v>1954</v>
      </c>
      <c r="G987" s="4"/>
      <c r="H987" s="4"/>
      <c r="I987" s="5"/>
      <c r="J987" s="14" t="str">
        <f t="shared" si="30"/>
        <v/>
      </c>
      <c r="K987" s="15"/>
      <c r="L987" s="10" t="s">
        <v>25</v>
      </c>
      <c r="M987" s="10"/>
      <c r="N987" s="14" t="str">
        <f t="shared" si="31"/>
        <v/>
      </c>
      <c r="O987" s="10" t="s">
        <v>36</v>
      </c>
      <c r="P987" s="16"/>
    </row>
    <row r="988" spans="2:16" ht="72.599999999999994" customHeight="1" x14ac:dyDescent="0.25">
      <c r="B988" s="17" t="s">
        <v>1950</v>
      </c>
      <c r="C988" s="17" t="s">
        <v>1979</v>
      </c>
      <c r="D988" s="18" t="s">
        <v>1952</v>
      </c>
      <c r="E988" s="23" t="s">
        <v>1980</v>
      </c>
      <c r="F988" s="20" t="s">
        <v>1954</v>
      </c>
      <c r="G988" s="4"/>
      <c r="H988" s="4"/>
      <c r="I988" s="5"/>
      <c r="J988" s="14" t="str">
        <f t="shared" si="30"/>
        <v/>
      </c>
      <c r="K988" s="15"/>
      <c r="L988" s="10" t="s">
        <v>25</v>
      </c>
      <c r="M988" s="10"/>
      <c r="N988" s="14" t="str">
        <f t="shared" si="31"/>
        <v/>
      </c>
      <c r="O988" s="10" t="s">
        <v>36</v>
      </c>
      <c r="P988" s="16"/>
    </row>
    <row r="989" spans="2:16" ht="57.95" customHeight="1" x14ac:dyDescent="0.25">
      <c r="B989" s="17" t="s">
        <v>1950</v>
      </c>
      <c r="C989" s="17" t="s">
        <v>1981</v>
      </c>
      <c r="D989" s="18" t="s">
        <v>1952</v>
      </c>
      <c r="E989" s="23" t="s">
        <v>1982</v>
      </c>
      <c r="F989" s="20" t="s">
        <v>1954</v>
      </c>
      <c r="G989" s="4"/>
      <c r="H989" s="4"/>
      <c r="I989" s="5"/>
      <c r="J989" s="14" t="str">
        <f t="shared" si="30"/>
        <v/>
      </c>
      <c r="K989" s="15"/>
      <c r="L989" s="10" t="s">
        <v>25</v>
      </c>
      <c r="M989" s="10"/>
      <c r="N989" s="14" t="str">
        <f t="shared" si="31"/>
        <v/>
      </c>
      <c r="O989" s="10" t="s">
        <v>36</v>
      </c>
      <c r="P989" s="16"/>
    </row>
    <row r="990" spans="2:16" ht="57.95" customHeight="1" x14ac:dyDescent="0.25">
      <c r="B990" s="17" t="s">
        <v>1950</v>
      </c>
      <c r="C990" s="17" t="s">
        <v>1983</v>
      </c>
      <c r="D990" s="18" t="s">
        <v>1952</v>
      </c>
      <c r="E990" s="23" t="s">
        <v>1984</v>
      </c>
      <c r="F990" s="20" t="s">
        <v>1954</v>
      </c>
      <c r="G990" s="4"/>
      <c r="H990" s="4"/>
      <c r="I990" s="5"/>
      <c r="J990" s="14" t="str">
        <f t="shared" si="30"/>
        <v/>
      </c>
      <c r="K990" s="15"/>
      <c r="L990" s="10" t="s">
        <v>25</v>
      </c>
      <c r="M990" s="10"/>
      <c r="N990" s="14" t="str">
        <f t="shared" si="31"/>
        <v/>
      </c>
      <c r="O990" s="10" t="s">
        <v>36</v>
      </c>
      <c r="P990" s="16"/>
    </row>
    <row r="991" spans="2:16" ht="57.95" customHeight="1" x14ac:dyDescent="0.25">
      <c r="B991" s="17" t="s">
        <v>1950</v>
      </c>
      <c r="C991" s="17" t="s">
        <v>1985</v>
      </c>
      <c r="D991" s="18" t="s">
        <v>1952</v>
      </c>
      <c r="E991" s="23" t="s">
        <v>1986</v>
      </c>
      <c r="F991" s="20" t="s">
        <v>1954</v>
      </c>
      <c r="G991" s="4"/>
      <c r="H991" s="4"/>
      <c r="I991" s="5"/>
      <c r="J991" s="14" t="str">
        <f t="shared" si="30"/>
        <v/>
      </c>
      <c r="K991" s="15"/>
      <c r="L991" s="10" t="s">
        <v>25</v>
      </c>
      <c r="M991" s="10"/>
      <c r="N991" s="14" t="str">
        <f t="shared" si="31"/>
        <v/>
      </c>
      <c r="O991" s="10" t="s">
        <v>36</v>
      </c>
      <c r="P991" s="16"/>
    </row>
    <row r="992" spans="2:16" ht="57.95" customHeight="1" x14ac:dyDescent="0.25">
      <c r="B992" s="17" t="s">
        <v>1950</v>
      </c>
      <c r="C992" s="17" t="s">
        <v>1987</v>
      </c>
      <c r="D992" s="18" t="s">
        <v>1952</v>
      </c>
      <c r="E992" s="23" t="s">
        <v>1988</v>
      </c>
      <c r="F992" s="20" t="s">
        <v>1954</v>
      </c>
      <c r="G992" s="4"/>
      <c r="H992" s="4"/>
      <c r="I992" s="5"/>
      <c r="J992" s="14" t="str">
        <f t="shared" si="30"/>
        <v/>
      </c>
      <c r="K992" s="15"/>
      <c r="L992" s="10" t="s">
        <v>25</v>
      </c>
      <c r="M992" s="10"/>
      <c r="N992" s="14" t="str">
        <f t="shared" si="31"/>
        <v/>
      </c>
      <c r="O992" s="10" t="s">
        <v>36</v>
      </c>
      <c r="P992" s="16"/>
    </row>
    <row r="993" spans="2:16" ht="43.5" customHeight="1" x14ac:dyDescent="0.25">
      <c r="B993" s="17" t="s">
        <v>1950</v>
      </c>
      <c r="C993" s="17" t="s">
        <v>1989</v>
      </c>
      <c r="D993" s="18" t="s">
        <v>1952</v>
      </c>
      <c r="E993" s="23" t="s">
        <v>1990</v>
      </c>
      <c r="F993" s="20" t="s">
        <v>1954</v>
      </c>
      <c r="G993" s="4"/>
      <c r="H993" s="4"/>
      <c r="I993" s="5"/>
      <c r="J993" s="14" t="str">
        <f t="shared" si="30"/>
        <v/>
      </c>
      <c r="K993" s="15"/>
      <c r="L993" s="10" t="s">
        <v>25</v>
      </c>
      <c r="M993" s="10"/>
      <c r="N993" s="14" t="str">
        <f t="shared" si="31"/>
        <v/>
      </c>
      <c r="O993" s="10" t="s">
        <v>36</v>
      </c>
      <c r="P993" s="16"/>
    </row>
    <row r="994" spans="2:16" ht="72.599999999999994" customHeight="1" x14ac:dyDescent="0.25">
      <c r="B994" s="17" t="s">
        <v>1950</v>
      </c>
      <c r="C994" s="17" t="s">
        <v>1991</v>
      </c>
      <c r="D994" s="18" t="s">
        <v>1952</v>
      </c>
      <c r="E994" s="23" t="s">
        <v>1992</v>
      </c>
      <c r="F994" s="20" t="s">
        <v>1954</v>
      </c>
      <c r="G994" s="4"/>
      <c r="H994" s="4"/>
      <c r="I994" s="5"/>
      <c r="J994" s="14" t="str">
        <f t="shared" si="30"/>
        <v/>
      </c>
      <c r="K994" s="15"/>
      <c r="L994" s="10" t="s">
        <v>25</v>
      </c>
      <c r="M994" s="10"/>
      <c r="N994" s="14" t="str">
        <f t="shared" si="31"/>
        <v/>
      </c>
      <c r="O994" s="10" t="s">
        <v>36</v>
      </c>
      <c r="P994" s="16"/>
    </row>
    <row r="995" spans="2:16" ht="57.95" customHeight="1" x14ac:dyDescent="0.25">
      <c r="B995" s="17" t="s">
        <v>1950</v>
      </c>
      <c r="C995" s="17" t="s">
        <v>1993</v>
      </c>
      <c r="D995" s="18" t="s">
        <v>1952</v>
      </c>
      <c r="E995" s="23" t="s">
        <v>1994</v>
      </c>
      <c r="F995" s="20" t="s">
        <v>1954</v>
      </c>
      <c r="G995" s="4"/>
      <c r="H995" s="4"/>
      <c r="I995" s="5"/>
      <c r="J995" s="14" t="str">
        <f t="shared" si="30"/>
        <v/>
      </c>
      <c r="K995" s="15"/>
      <c r="L995" s="10" t="s">
        <v>25</v>
      </c>
      <c r="M995" s="10"/>
      <c r="N995" s="14" t="str">
        <f t="shared" si="31"/>
        <v/>
      </c>
      <c r="O995" s="10" t="s">
        <v>36</v>
      </c>
      <c r="P995" s="16"/>
    </row>
    <row r="996" spans="2:16" ht="43.5" customHeight="1" x14ac:dyDescent="0.25">
      <c r="B996" s="17" t="s">
        <v>1950</v>
      </c>
      <c r="C996" s="17" t="s">
        <v>1995</v>
      </c>
      <c r="D996" s="18" t="s">
        <v>1952</v>
      </c>
      <c r="E996" s="23" t="s">
        <v>1996</v>
      </c>
      <c r="F996" s="20" t="s">
        <v>1954</v>
      </c>
      <c r="G996" s="4"/>
      <c r="H996" s="4"/>
      <c r="I996" s="5"/>
      <c r="J996" s="14" t="str">
        <f t="shared" si="30"/>
        <v/>
      </c>
      <c r="K996" s="15"/>
      <c r="L996" s="10" t="s">
        <v>25</v>
      </c>
      <c r="M996" s="10"/>
      <c r="N996" s="14" t="str">
        <f t="shared" si="31"/>
        <v/>
      </c>
      <c r="O996" s="10" t="s">
        <v>36</v>
      </c>
      <c r="P996" s="16"/>
    </row>
    <row r="997" spans="2:16" ht="72.599999999999994" customHeight="1" x14ac:dyDescent="0.25">
      <c r="B997" s="17" t="s">
        <v>1950</v>
      </c>
      <c r="C997" s="17" t="s">
        <v>1997</v>
      </c>
      <c r="D997" s="18" t="s">
        <v>1952</v>
      </c>
      <c r="E997" s="23" t="s">
        <v>1998</v>
      </c>
      <c r="F997" s="20" t="s">
        <v>1954</v>
      </c>
      <c r="G997" s="4"/>
      <c r="H997" s="4"/>
      <c r="I997" s="5"/>
      <c r="J997" s="14" t="str">
        <f t="shared" si="30"/>
        <v/>
      </c>
      <c r="K997" s="15"/>
      <c r="L997" s="10" t="s">
        <v>25</v>
      </c>
      <c r="M997" s="10"/>
      <c r="N997" s="14" t="str">
        <f t="shared" si="31"/>
        <v/>
      </c>
      <c r="O997" s="10" t="s">
        <v>25</v>
      </c>
      <c r="P997" s="16"/>
    </row>
    <row r="998" spans="2:16" ht="43.5" customHeight="1" x14ac:dyDescent="0.25">
      <c r="B998" s="17" t="s">
        <v>1950</v>
      </c>
      <c r="C998" s="17" t="s">
        <v>1999</v>
      </c>
      <c r="D998" s="18" t="s">
        <v>1952</v>
      </c>
      <c r="E998" s="23" t="s">
        <v>2000</v>
      </c>
      <c r="F998" s="20" t="s">
        <v>1954</v>
      </c>
      <c r="G998" s="4"/>
      <c r="H998" s="4"/>
      <c r="I998" s="5"/>
      <c r="J998" s="14" t="str">
        <f t="shared" si="30"/>
        <v/>
      </c>
      <c r="K998" s="15"/>
      <c r="L998" s="10" t="s">
        <v>25</v>
      </c>
      <c r="M998" s="10"/>
      <c r="N998" s="14" t="str">
        <f t="shared" si="31"/>
        <v/>
      </c>
      <c r="O998" s="10" t="s">
        <v>25</v>
      </c>
      <c r="P998" s="16"/>
    </row>
    <row r="999" spans="2:16" ht="72.599999999999994" customHeight="1" x14ac:dyDescent="0.25">
      <c r="B999" s="17" t="s">
        <v>1950</v>
      </c>
      <c r="C999" s="17" t="s">
        <v>2001</v>
      </c>
      <c r="D999" s="18" t="s">
        <v>1952</v>
      </c>
      <c r="E999" s="23" t="s">
        <v>2002</v>
      </c>
      <c r="F999" s="20" t="s">
        <v>1954</v>
      </c>
      <c r="G999" s="4"/>
      <c r="H999" s="4"/>
      <c r="I999" s="5"/>
      <c r="J999" s="14" t="str">
        <f t="shared" si="30"/>
        <v/>
      </c>
      <c r="K999" s="15"/>
      <c r="L999" s="10" t="s">
        <v>25</v>
      </c>
      <c r="M999" s="10"/>
      <c r="N999" s="14" t="str">
        <f t="shared" si="31"/>
        <v/>
      </c>
      <c r="O999" s="10" t="s">
        <v>25</v>
      </c>
      <c r="P999" s="16"/>
    </row>
    <row r="1000" spans="2:16" ht="43.5" customHeight="1" x14ac:dyDescent="0.25">
      <c r="B1000" s="17" t="s">
        <v>1950</v>
      </c>
      <c r="C1000" s="17" t="s">
        <v>2003</v>
      </c>
      <c r="D1000" s="18" t="s">
        <v>1952</v>
      </c>
      <c r="E1000" s="23" t="s">
        <v>2004</v>
      </c>
      <c r="F1000" s="20" t="s">
        <v>1954</v>
      </c>
      <c r="G1000" s="4"/>
      <c r="H1000" s="4"/>
      <c r="I1000" s="5"/>
      <c r="J1000" s="14" t="str">
        <f t="shared" si="30"/>
        <v/>
      </c>
      <c r="K1000" s="15"/>
      <c r="L1000" s="10" t="s">
        <v>25</v>
      </c>
      <c r="M1000" s="10"/>
      <c r="N1000" s="14" t="str">
        <f t="shared" si="31"/>
        <v/>
      </c>
      <c r="O1000" s="10" t="s">
        <v>25</v>
      </c>
      <c r="P1000" s="16"/>
    </row>
    <row r="1001" spans="2:16" ht="72.599999999999994" customHeight="1" x14ac:dyDescent="0.25">
      <c r="B1001" s="17" t="s">
        <v>1950</v>
      </c>
      <c r="C1001" s="17" t="s">
        <v>2005</v>
      </c>
      <c r="D1001" s="18" t="s">
        <v>1952</v>
      </c>
      <c r="E1001" s="23" t="s">
        <v>2006</v>
      </c>
      <c r="F1001" s="20" t="s">
        <v>1954</v>
      </c>
      <c r="G1001" s="4"/>
      <c r="H1001" s="4"/>
      <c r="I1001" s="5"/>
      <c r="J1001" s="14" t="str">
        <f t="shared" si="30"/>
        <v/>
      </c>
      <c r="K1001" s="15"/>
      <c r="L1001" s="10" t="s">
        <v>25</v>
      </c>
      <c r="M1001" s="10"/>
      <c r="N1001" s="14" t="str">
        <f t="shared" si="31"/>
        <v/>
      </c>
      <c r="O1001" s="10" t="s">
        <v>36</v>
      </c>
      <c r="P1001" s="16"/>
    </row>
    <row r="1002" spans="2:16" ht="57.95" customHeight="1" x14ac:dyDescent="0.25">
      <c r="B1002" s="17" t="s">
        <v>1950</v>
      </c>
      <c r="C1002" s="17" t="s">
        <v>2007</v>
      </c>
      <c r="D1002" s="18" t="s">
        <v>1952</v>
      </c>
      <c r="E1002" s="23" t="s">
        <v>2008</v>
      </c>
      <c r="F1002" s="20" t="s">
        <v>1954</v>
      </c>
      <c r="G1002" s="4"/>
      <c r="H1002" s="4"/>
      <c r="I1002" s="5"/>
      <c r="J1002" s="14" t="str">
        <f t="shared" si="30"/>
        <v/>
      </c>
      <c r="K1002" s="15"/>
      <c r="L1002" s="10" t="s">
        <v>25</v>
      </c>
      <c r="M1002" s="10"/>
      <c r="N1002" s="14" t="str">
        <f t="shared" si="31"/>
        <v/>
      </c>
      <c r="O1002" s="10" t="s">
        <v>25</v>
      </c>
      <c r="P1002" s="16"/>
    </row>
    <row r="1003" spans="2:16" ht="57.95" customHeight="1" x14ac:dyDescent="0.25">
      <c r="B1003" s="17" t="s">
        <v>1950</v>
      </c>
      <c r="C1003" s="17" t="s">
        <v>2009</v>
      </c>
      <c r="D1003" s="18" t="s">
        <v>1952</v>
      </c>
      <c r="E1003" s="23" t="s">
        <v>2010</v>
      </c>
      <c r="F1003" s="20" t="s">
        <v>1954</v>
      </c>
      <c r="G1003" s="4"/>
      <c r="H1003" s="4"/>
      <c r="I1003" s="5"/>
      <c r="J1003" s="14" t="str">
        <f t="shared" si="30"/>
        <v/>
      </c>
      <c r="K1003" s="15"/>
      <c r="L1003" s="10" t="s">
        <v>25</v>
      </c>
      <c r="M1003" s="10"/>
      <c r="N1003" s="14" t="str">
        <f t="shared" si="31"/>
        <v/>
      </c>
      <c r="O1003" s="10" t="s">
        <v>25</v>
      </c>
      <c r="P1003" s="16"/>
    </row>
    <row r="1004" spans="2:16" ht="43.5" customHeight="1" x14ac:dyDescent="0.25">
      <c r="B1004" s="17" t="s">
        <v>1950</v>
      </c>
      <c r="C1004" s="17" t="s">
        <v>2011</v>
      </c>
      <c r="D1004" s="18" t="s">
        <v>1952</v>
      </c>
      <c r="E1004" s="23" t="s">
        <v>2012</v>
      </c>
      <c r="F1004" s="20" t="s">
        <v>1954</v>
      </c>
      <c r="G1004" s="4"/>
      <c r="H1004" s="4"/>
      <c r="I1004" s="5"/>
      <c r="J1004" s="14" t="str">
        <f t="shared" si="30"/>
        <v/>
      </c>
      <c r="K1004" s="15"/>
      <c r="L1004" s="10" t="s">
        <v>25</v>
      </c>
      <c r="M1004" s="10"/>
      <c r="N1004" s="14" t="str">
        <f t="shared" si="31"/>
        <v/>
      </c>
      <c r="O1004" s="10" t="s">
        <v>25</v>
      </c>
      <c r="P1004" s="16"/>
    </row>
    <row r="1005" spans="2:16" ht="43.5" customHeight="1" x14ac:dyDescent="0.25">
      <c r="B1005" s="17" t="s">
        <v>1950</v>
      </c>
      <c r="C1005" s="17" t="s">
        <v>2013</v>
      </c>
      <c r="D1005" s="18" t="s">
        <v>1952</v>
      </c>
      <c r="E1005" s="23" t="s">
        <v>2014</v>
      </c>
      <c r="F1005" s="20" t="s">
        <v>1954</v>
      </c>
      <c r="G1005" s="4"/>
      <c r="H1005" s="4"/>
      <c r="I1005" s="5"/>
      <c r="J1005" s="14" t="str">
        <f t="shared" si="30"/>
        <v/>
      </c>
      <c r="K1005" s="15"/>
      <c r="L1005" s="10" t="s">
        <v>25</v>
      </c>
      <c r="M1005" s="10"/>
      <c r="N1005" s="14" t="str">
        <f t="shared" si="31"/>
        <v/>
      </c>
      <c r="O1005" s="10" t="s">
        <v>25</v>
      </c>
      <c r="P1005" s="16"/>
    </row>
    <row r="1006" spans="2:16" ht="43.5" customHeight="1" x14ac:dyDescent="0.25">
      <c r="B1006" s="17" t="s">
        <v>1950</v>
      </c>
      <c r="C1006" s="17" t="s">
        <v>2015</v>
      </c>
      <c r="D1006" s="18" t="s">
        <v>1952</v>
      </c>
      <c r="E1006" s="23" t="s">
        <v>2016</v>
      </c>
      <c r="F1006" s="20" t="s">
        <v>1954</v>
      </c>
      <c r="G1006" s="4"/>
      <c r="H1006" s="4"/>
      <c r="I1006" s="5"/>
      <c r="J1006" s="14" t="str">
        <f t="shared" si="30"/>
        <v/>
      </c>
      <c r="K1006" s="15"/>
      <c r="L1006" s="10" t="s">
        <v>25</v>
      </c>
      <c r="M1006" s="10"/>
      <c r="N1006" s="14" t="str">
        <f t="shared" si="31"/>
        <v/>
      </c>
      <c r="O1006" s="10" t="s">
        <v>25</v>
      </c>
      <c r="P1006" s="16"/>
    </row>
    <row r="1007" spans="2:16" ht="43.5" customHeight="1" x14ac:dyDescent="0.25">
      <c r="B1007" s="17" t="s">
        <v>1950</v>
      </c>
      <c r="C1007" s="17" t="s">
        <v>2017</v>
      </c>
      <c r="D1007" s="18" t="s">
        <v>1952</v>
      </c>
      <c r="E1007" s="23" t="s">
        <v>2018</v>
      </c>
      <c r="F1007" s="20" t="s">
        <v>1954</v>
      </c>
      <c r="G1007" s="4"/>
      <c r="H1007" s="4"/>
      <c r="I1007" s="5"/>
      <c r="J1007" s="14" t="str">
        <f t="shared" si="30"/>
        <v/>
      </c>
      <c r="K1007" s="15"/>
      <c r="L1007" s="10" t="s">
        <v>25</v>
      </c>
      <c r="M1007" s="10"/>
      <c r="N1007" s="14" t="str">
        <f t="shared" si="31"/>
        <v/>
      </c>
      <c r="O1007" s="10" t="s">
        <v>36</v>
      </c>
      <c r="P1007" s="16"/>
    </row>
    <row r="1008" spans="2:16" ht="43.5" customHeight="1" x14ac:dyDescent="0.25">
      <c r="B1008" s="17" t="s">
        <v>1950</v>
      </c>
      <c r="C1008" s="17" t="s">
        <v>2019</v>
      </c>
      <c r="D1008" s="18" t="s">
        <v>1952</v>
      </c>
      <c r="E1008" s="23" t="s">
        <v>2020</v>
      </c>
      <c r="F1008" s="20" t="s">
        <v>1954</v>
      </c>
      <c r="G1008" s="4"/>
      <c r="H1008" s="4"/>
      <c r="I1008" s="5"/>
      <c r="J1008" s="14" t="str">
        <f t="shared" si="30"/>
        <v/>
      </c>
      <c r="K1008" s="15"/>
      <c r="L1008" s="10" t="s">
        <v>25</v>
      </c>
      <c r="M1008" s="10"/>
      <c r="N1008" s="14" t="str">
        <f t="shared" si="31"/>
        <v/>
      </c>
      <c r="O1008" s="10" t="s">
        <v>36</v>
      </c>
      <c r="P1008" s="16"/>
    </row>
    <row r="1009" spans="2:16" ht="43.5" customHeight="1" x14ac:dyDescent="0.25">
      <c r="B1009" s="10" t="s">
        <v>2021</v>
      </c>
      <c r="C1009" s="10" t="s">
        <v>2022</v>
      </c>
      <c r="D1009" s="11" t="s">
        <v>2023</v>
      </c>
      <c r="E1009" s="22" t="s">
        <v>2024</v>
      </c>
      <c r="F1009" s="13" t="s">
        <v>2025</v>
      </c>
      <c r="G1009" s="4"/>
      <c r="H1009" s="4"/>
      <c r="I1009" s="5"/>
      <c r="J1009" s="14" t="str">
        <f t="shared" si="30"/>
        <v/>
      </c>
      <c r="K1009" s="15"/>
      <c r="L1009" s="10" t="s">
        <v>25</v>
      </c>
      <c r="M1009" s="10"/>
      <c r="N1009" s="14" t="str">
        <f t="shared" si="31"/>
        <v/>
      </c>
      <c r="O1009" s="10" t="s">
        <v>25</v>
      </c>
      <c r="P1009" s="16"/>
    </row>
    <row r="1010" spans="2:16" ht="43.5" customHeight="1" x14ac:dyDescent="0.25">
      <c r="B1010" s="10" t="s">
        <v>2021</v>
      </c>
      <c r="C1010" s="10" t="s">
        <v>2026</v>
      </c>
      <c r="D1010" s="11" t="s">
        <v>2023</v>
      </c>
      <c r="E1010" s="22" t="s">
        <v>2027</v>
      </c>
      <c r="F1010" s="13" t="s">
        <v>2025</v>
      </c>
      <c r="G1010" s="4"/>
      <c r="H1010" s="4"/>
      <c r="I1010" s="5"/>
      <c r="J1010" s="14" t="str">
        <f t="shared" si="30"/>
        <v/>
      </c>
      <c r="K1010" s="15"/>
      <c r="L1010" s="10" t="s">
        <v>25</v>
      </c>
      <c r="M1010" s="10"/>
      <c r="N1010" s="14" t="str">
        <f t="shared" si="31"/>
        <v/>
      </c>
      <c r="O1010" s="10" t="s">
        <v>25</v>
      </c>
      <c r="P1010" s="16"/>
    </row>
    <row r="1011" spans="2:16" ht="43.5" customHeight="1" x14ac:dyDescent="0.25">
      <c r="B1011" s="10" t="s">
        <v>2021</v>
      </c>
      <c r="C1011" s="10" t="s">
        <v>2028</v>
      </c>
      <c r="D1011" s="11" t="s">
        <v>2023</v>
      </c>
      <c r="E1011" s="22" t="s">
        <v>2029</v>
      </c>
      <c r="F1011" s="13" t="s">
        <v>2025</v>
      </c>
      <c r="G1011" s="4"/>
      <c r="H1011" s="4"/>
      <c r="I1011" s="5"/>
      <c r="J1011" s="14" t="str">
        <f t="shared" si="30"/>
        <v/>
      </c>
      <c r="K1011" s="15"/>
      <c r="L1011" s="10" t="s">
        <v>25</v>
      </c>
      <c r="M1011" s="10"/>
      <c r="N1011" s="14" t="str">
        <f t="shared" si="31"/>
        <v/>
      </c>
      <c r="O1011" s="10" t="s">
        <v>25</v>
      </c>
      <c r="P1011" s="16"/>
    </row>
    <row r="1012" spans="2:16" ht="43.5" customHeight="1" x14ac:dyDescent="0.25">
      <c r="B1012" s="10" t="s">
        <v>2021</v>
      </c>
      <c r="C1012" s="10" t="s">
        <v>2030</v>
      </c>
      <c r="D1012" s="11" t="s">
        <v>2023</v>
      </c>
      <c r="E1012" s="22" t="s">
        <v>2031</v>
      </c>
      <c r="F1012" s="13" t="s">
        <v>2025</v>
      </c>
      <c r="G1012" s="4"/>
      <c r="H1012" s="4"/>
      <c r="I1012" s="5"/>
      <c r="J1012" s="14" t="str">
        <f t="shared" si="30"/>
        <v/>
      </c>
      <c r="K1012" s="15"/>
      <c r="L1012" s="10" t="s">
        <v>25</v>
      </c>
      <c r="M1012" s="10"/>
      <c r="N1012" s="14" t="str">
        <f t="shared" si="31"/>
        <v/>
      </c>
      <c r="O1012" s="10" t="s">
        <v>25</v>
      </c>
      <c r="P1012" s="16"/>
    </row>
    <row r="1013" spans="2:16" ht="43.5" customHeight="1" x14ac:dyDescent="0.25">
      <c r="B1013" s="10" t="s">
        <v>2021</v>
      </c>
      <c r="C1013" s="10" t="s">
        <v>2032</v>
      </c>
      <c r="D1013" s="11" t="s">
        <v>2023</v>
      </c>
      <c r="E1013" s="22" t="s">
        <v>2033</v>
      </c>
      <c r="F1013" s="13" t="s">
        <v>2025</v>
      </c>
      <c r="G1013" s="4"/>
      <c r="H1013" s="4"/>
      <c r="I1013" s="5"/>
      <c r="J1013" s="14" t="str">
        <f t="shared" si="30"/>
        <v/>
      </c>
      <c r="K1013" s="15"/>
      <c r="L1013" s="10" t="s">
        <v>25</v>
      </c>
      <c r="M1013" s="10"/>
      <c r="N1013" s="14" t="str">
        <f t="shared" si="31"/>
        <v/>
      </c>
      <c r="O1013" s="10" t="s">
        <v>25</v>
      </c>
      <c r="P1013" s="16"/>
    </row>
    <row r="1014" spans="2:16" ht="43.5" customHeight="1" x14ac:dyDescent="0.25">
      <c r="B1014" s="10" t="s">
        <v>2021</v>
      </c>
      <c r="C1014" s="10" t="s">
        <v>2034</v>
      </c>
      <c r="D1014" s="11" t="s">
        <v>2023</v>
      </c>
      <c r="E1014" s="22" t="s">
        <v>2035</v>
      </c>
      <c r="F1014" s="13" t="s">
        <v>2025</v>
      </c>
      <c r="G1014" s="4"/>
      <c r="H1014" s="4"/>
      <c r="I1014" s="5"/>
      <c r="J1014" s="14" t="str">
        <f t="shared" si="30"/>
        <v/>
      </c>
      <c r="K1014" s="15"/>
      <c r="L1014" s="10" t="s">
        <v>25</v>
      </c>
      <c r="M1014" s="10"/>
      <c r="N1014" s="14" t="str">
        <f t="shared" si="31"/>
        <v/>
      </c>
      <c r="O1014" s="10" t="s">
        <v>25</v>
      </c>
      <c r="P1014" s="16"/>
    </row>
    <row r="1015" spans="2:16" ht="43.5" customHeight="1" x14ac:dyDescent="0.25">
      <c r="B1015" s="10" t="s">
        <v>2021</v>
      </c>
      <c r="C1015" s="10" t="s">
        <v>2036</v>
      </c>
      <c r="D1015" s="11" t="s">
        <v>2023</v>
      </c>
      <c r="E1015" s="22" t="s">
        <v>2037</v>
      </c>
      <c r="F1015" s="13" t="s">
        <v>2025</v>
      </c>
      <c r="G1015" s="4"/>
      <c r="H1015" s="4"/>
      <c r="I1015" s="5"/>
      <c r="J1015" s="14" t="str">
        <f t="shared" si="30"/>
        <v/>
      </c>
      <c r="K1015" s="15"/>
      <c r="L1015" s="10" t="s">
        <v>25</v>
      </c>
      <c r="M1015" s="10"/>
      <c r="N1015" s="14" t="str">
        <f t="shared" si="31"/>
        <v/>
      </c>
      <c r="O1015" s="10" t="s">
        <v>25</v>
      </c>
      <c r="P1015" s="16"/>
    </row>
    <row r="1016" spans="2:16" ht="43.5" customHeight="1" x14ac:dyDescent="0.25">
      <c r="B1016" s="10" t="s">
        <v>2021</v>
      </c>
      <c r="C1016" s="10" t="s">
        <v>2038</v>
      </c>
      <c r="D1016" s="11" t="s">
        <v>2023</v>
      </c>
      <c r="E1016" s="22" t="s">
        <v>2039</v>
      </c>
      <c r="F1016" s="13" t="s">
        <v>2025</v>
      </c>
      <c r="G1016" s="4"/>
      <c r="H1016" s="4"/>
      <c r="I1016" s="5"/>
      <c r="J1016" s="14" t="str">
        <f t="shared" si="30"/>
        <v/>
      </c>
      <c r="K1016" s="15"/>
      <c r="L1016" s="10" t="s">
        <v>25</v>
      </c>
      <c r="M1016" s="10"/>
      <c r="N1016" s="14" t="str">
        <f t="shared" si="31"/>
        <v/>
      </c>
      <c r="O1016" s="10" t="s">
        <v>25</v>
      </c>
      <c r="P1016" s="16"/>
    </row>
    <row r="1017" spans="2:16" ht="43.5" customHeight="1" x14ac:dyDescent="0.25">
      <c r="B1017" s="10" t="s">
        <v>2021</v>
      </c>
      <c r="C1017" s="10" t="s">
        <v>2040</v>
      </c>
      <c r="D1017" s="11" t="s">
        <v>2023</v>
      </c>
      <c r="E1017" s="22" t="s">
        <v>2041</v>
      </c>
      <c r="F1017" s="13" t="s">
        <v>2025</v>
      </c>
      <c r="G1017" s="4"/>
      <c r="H1017" s="4"/>
      <c r="I1017" s="5"/>
      <c r="J1017" s="14" t="str">
        <f t="shared" si="30"/>
        <v/>
      </c>
      <c r="K1017" s="15"/>
      <c r="L1017" s="10" t="s">
        <v>25</v>
      </c>
      <c r="M1017" s="10"/>
      <c r="N1017" s="14" t="str">
        <f t="shared" si="31"/>
        <v/>
      </c>
      <c r="O1017" s="10" t="s">
        <v>36</v>
      </c>
      <c r="P1017" s="16"/>
    </row>
    <row r="1018" spans="2:16" ht="43.5" customHeight="1" x14ac:dyDescent="0.25">
      <c r="B1018" s="10" t="s">
        <v>2021</v>
      </c>
      <c r="C1018" s="10" t="s">
        <v>2042</v>
      </c>
      <c r="D1018" s="11" t="s">
        <v>2023</v>
      </c>
      <c r="E1018" s="22" t="s">
        <v>2043</v>
      </c>
      <c r="F1018" s="13" t="s">
        <v>2025</v>
      </c>
      <c r="G1018" s="4"/>
      <c r="H1018" s="4"/>
      <c r="I1018" s="5"/>
      <c r="J1018" s="14" t="str">
        <f t="shared" si="30"/>
        <v/>
      </c>
      <c r="K1018" s="15"/>
      <c r="L1018" s="10" t="s">
        <v>25</v>
      </c>
      <c r="M1018" s="10"/>
      <c r="N1018" s="14" t="str">
        <f t="shared" si="31"/>
        <v/>
      </c>
      <c r="O1018" s="10" t="s">
        <v>36</v>
      </c>
      <c r="P1018" s="16"/>
    </row>
    <row r="1019" spans="2:16" ht="43.5" customHeight="1" x14ac:dyDescent="0.25">
      <c r="B1019" s="10" t="s">
        <v>2021</v>
      </c>
      <c r="C1019" s="10" t="s">
        <v>2044</v>
      </c>
      <c r="D1019" s="11" t="s">
        <v>2023</v>
      </c>
      <c r="E1019" s="22" t="s">
        <v>2045</v>
      </c>
      <c r="F1019" s="13" t="s">
        <v>2025</v>
      </c>
      <c r="G1019" s="4"/>
      <c r="H1019" s="4"/>
      <c r="I1019" s="5"/>
      <c r="J1019" s="14" t="str">
        <f t="shared" si="30"/>
        <v/>
      </c>
      <c r="K1019" s="15"/>
      <c r="L1019" s="10" t="s">
        <v>25</v>
      </c>
      <c r="M1019" s="10"/>
      <c r="N1019" s="14" t="str">
        <f t="shared" si="31"/>
        <v/>
      </c>
      <c r="O1019" s="10" t="s">
        <v>36</v>
      </c>
      <c r="P1019" s="16"/>
    </row>
    <row r="1020" spans="2:16" ht="43.5" customHeight="1" x14ac:dyDescent="0.25">
      <c r="B1020" s="10" t="s">
        <v>2021</v>
      </c>
      <c r="C1020" s="10" t="s">
        <v>2046</v>
      </c>
      <c r="D1020" s="11" t="s">
        <v>2023</v>
      </c>
      <c r="E1020" s="22" t="s">
        <v>2047</v>
      </c>
      <c r="F1020" s="13" t="s">
        <v>2025</v>
      </c>
      <c r="G1020" s="4"/>
      <c r="H1020" s="4"/>
      <c r="I1020" s="5"/>
      <c r="J1020" s="14" t="str">
        <f t="shared" si="30"/>
        <v/>
      </c>
      <c r="K1020" s="15"/>
      <c r="L1020" s="10" t="s">
        <v>25</v>
      </c>
      <c r="M1020" s="10"/>
      <c r="N1020" s="14" t="str">
        <f t="shared" si="31"/>
        <v/>
      </c>
      <c r="O1020" s="10" t="s">
        <v>36</v>
      </c>
      <c r="P1020" s="16"/>
    </row>
    <row r="1021" spans="2:16" ht="43.5" customHeight="1" x14ac:dyDescent="0.25">
      <c r="B1021" s="10" t="s">
        <v>2021</v>
      </c>
      <c r="C1021" s="10" t="s">
        <v>2048</v>
      </c>
      <c r="D1021" s="11" t="s">
        <v>2023</v>
      </c>
      <c r="E1021" s="22" t="s">
        <v>2049</v>
      </c>
      <c r="F1021" s="13" t="s">
        <v>2025</v>
      </c>
      <c r="G1021" s="4"/>
      <c r="H1021" s="4"/>
      <c r="I1021" s="5"/>
      <c r="J1021" s="14" t="str">
        <f t="shared" si="30"/>
        <v/>
      </c>
      <c r="K1021" s="15"/>
      <c r="L1021" s="10" t="s">
        <v>25</v>
      </c>
      <c r="M1021" s="10"/>
      <c r="N1021" s="14" t="str">
        <f t="shared" si="31"/>
        <v/>
      </c>
      <c r="O1021" s="10" t="s">
        <v>36</v>
      </c>
      <c r="P1021" s="16"/>
    </row>
    <row r="1022" spans="2:16" ht="43.5" customHeight="1" x14ac:dyDescent="0.25">
      <c r="B1022" s="10" t="s">
        <v>2021</v>
      </c>
      <c r="C1022" s="10" t="s">
        <v>2050</v>
      </c>
      <c r="D1022" s="11" t="s">
        <v>2023</v>
      </c>
      <c r="E1022" s="22" t="s">
        <v>2051</v>
      </c>
      <c r="F1022" s="13" t="s">
        <v>2025</v>
      </c>
      <c r="G1022" s="4"/>
      <c r="H1022" s="4"/>
      <c r="I1022" s="5"/>
      <c r="J1022" s="14" t="str">
        <f t="shared" si="30"/>
        <v/>
      </c>
      <c r="K1022" s="15"/>
      <c r="L1022" s="10" t="s">
        <v>25</v>
      </c>
      <c r="M1022" s="10"/>
      <c r="N1022" s="14" t="str">
        <f t="shared" si="31"/>
        <v/>
      </c>
      <c r="O1022" s="10" t="s">
        <v>36</v>
      </c>
      <c r="P1022" s="16"/>
    </row>
    <row r="1023" spans="2:16" ht="43.5" customHeight="1" x14ac:dyDescent="0.25">
      <c r="B1023" s="10" t="s">
        <v>2021</v>
      </c>
      <c r="C1023" s="10" t="s">
        <v>2052</v>
      </c>
      <c r="D1023" s="11" t="s">
        <v>2023</v>
      </c>
      <c r="E1023" s="22" t="s">
        <v>2053</v>
      </c>
      <c r="F1023" s="13" t="s">
        <v>2025</v>
      </c>
      <c r="G1023" s="4"/>
      <c r="H1023" s="4"/>
      <c r="I1023" s="5"/>
      <c r="J1023" s="14" t="str">
        <f t="shared" si="30"/>
        <v/>
      </c>
      <c r="K1023" s="15"/>
      <c r="L1023" s="10" t="s">
        <v>25</v>
      </c>
      <c r="M1023" s="10"/>
      <c r="N1023" s="14" t="str">
        <f t="shared" si="31"/>
        <v/>
      </c>
      <c r="O1023" s="10" t="s">
        <v>36</v>
      </c>
      <c r="P1023" s="16"/>
    </row>
    <row r="1024" spans="2:16" ht="43.5" customHeight="1" x14ac:dyDescent="0.25">
      <c r="B1024" s="10" t="s">
        <v>2021</v>
      </c>
      <c r="C1024" s="10" t="s">
        <v>2054</v>
      </c>
      <c r="D1024" s="11" t="s">
        <v>2023</v>
      </c>
      <c r="E1024" s="22" t="s">
        <v>2055</v>
      </c>
      <c r="F1024" s="13" t="s">
        <v>2025</v>
      </c>
      <c r="G1024" s="4"/>
      <c r="H1024" s="4"/>
      <c r="I1024" s="5"/>
      <c r="J1024" s="14" t="str">
        <f t="shared" si="30"/>
        <v/>
      </c>
      <c r="K1024" s="15"/>
      <c r="L1024" s="10" t="s">
        <v>25</v>
      </c>
      <c r="M1024" s="10"/>
      <c r="N1024" s="14" t="str">
        <f t="shared" si="31"/>
        <v/>
      </c>
      <c r="O1024" s="10" t="s">
        <v>36</v>
      </c>
      <c r="P1024" s="16"/>
    </row>
    <row r="1025" spans="2:16" ht="43.5" customHeight="1" x14ac:dyDescent="0.25">
      <c r="B1025" s="10" t="s">
        <v>2021</v>
      </c>
      <c r="C1025" s="10" t="s">
        <v>2056</v>
      </c>
      <c r="D1025" s="11" t="s">
        <v>2023</v>
      </c>
      <c r="E1025" s="22" t="s">
        <v>2057</v>
      </c>
      <c r="F1025" s="13" t="s">
        <v>2025</v>
      </c>
      <c r="G1025" s="4"/>
      <c r="H1025" s="4"/>
      <c r="I1025" s="5"/>
      <c r="J1025" s="14" t="str">
        <f t="shared" si="30"/>
        <v/>
      </c>
      <c r="K1025" s="15"/>
      <c r="L1025" s="10" t="s">
        <v>25</v>
      </c>
      <c r="M1025" s="10"/>
      <c r="N1025" s="14" t="str">
        <f t="shared" si="31"/>
        <v/>
      </c>
      <c r="O1025" s="10" t="s">
        <v>36</v>
      </c>
      <c r="P1025" s="16"/>
    </row>
    <row r="1026" spans="2:16" ht="43.5" customHeight="1" x14ac:dyDescent="0.25">
      <c r="B1026" s="10" t="s">
        <v>2021</v>
      </c>
      <c r="C1026" s="10" t="s">
        <v>2058</v>
      </c>
      <c r="D1026" s="11" t="s">
        <v>2023</v>
      </c>
      <c r="E1026" s="22" t="s">
        <v>2059</v>
      </c>
      <c r="F1026" s="13" t="s">
        <v>2025</v>
      </c>
      <c r="G1026" s="4"/>
      <c r="H1026" s="4"/>
      <c r="I1026" s="5"/>
      <c r="J1026" s="14" t="str">
        <f t="shared" si="30"/>
        <v/>
      </c>
      <c r="K1026" s="15"/>
      <c r="L1026" s="10" t="s">
        <v>25</v>
      </c>
      <c r="M1026" s="10"/>
      <c r="N1026" s="14" t="str">
        <f t="shared" si="31"/>
        <v/>
      </c>
      <c r="O1026" s="10" t="s">
        <v>36</v>
      </c>
      <c r="P1026" s="16"/>
    </row>
    <row r="1027" spans="2:16" ht="43.5" customHeight="1" x14ac:dyDescent="0.25">
      <c r="B1027" s="10" t="s">
        <v>2021</v>
      </c>
      <c r="C1027" s="10" t="s">
        <v>2060</v>
      </c>
      <c r="D1027" s="11" t="s">
        <v>2023</v>
      </c>
      <c r="E1027" s="22" t="s">
        <v>2061</v>
      </c>
      <c r="F1027" s="13" t="s">
        <v>2025</v>
      </c>
      <c r="G1027" s="4"/>
      <c r="H1027" s="4"/>
      <c r="I1027" s="5"/>
      <c r="J1027" s="14" t="str">
        <f t="shared" si="30"/>
        <v/>
      </c>
      <c r="K1027" s="15"/>
      <c r="L1027" s="10" t="s">
        <v>25</v>
      </c>
      <c r="M1027" s="10"/>
      <c r="N1027" s="14" t="str">
        <f t="shared" si="31"/>
        <v/>
      </c>
      <c r="O1027" s="10" t="s">
        <v>25</v>
      </c>
      <c r="P1027" s="16"/>
    </row>
    <row r="1028" spans="2:16" ht="43.5" customHeight="1" x14ac:dyDescent="0.25">
      <c r="B1028" s="10" t="s">
        <v>2021</v>
      </c>
      <c r="C1028" s="10" t="s">
        <v>2062</v>
      </c>
      <c r="D1028" s="11" t="s">
        <v>2023</v>
      </c>
      <c r="E1028" s="22" t="s">
        <v>2063</v>
      </c>
      <c r="F1028" s="13" t="s">
        <v>2025</v>
      </c>
      <c r="G1028" s="4"/>
      <c r="H1028" s="4"/>
      <c r="I1028" s="5"/>
      <c r="J1028" s="14" t="str">
        <f t="shared" si="30"/>
        <v/>
      </c>
      <c r="K1028" s="15"/>
      <c r="L1028" s="10" t="s">
        <v>25</v>
      </c>
      <c r="M1028" s="10"/>
      <c r="N1028" s="14" t="str">
        <f t="shared" si="31"/>
        <v/>
      </c>
      <c r="O1028" s="10" t="s">
        <v>25</v>
      </c>
      <c r="P1028" s="16"/>
    </row>
    <row r="1029" spans="2:16" ht="43.5" customHeight="1" x14ac:dyDescent="0.25">
      <c r="B1029" s="10" t="s">
        <v>2021</v>
      </c>
      <c r="C1029" s="10" t="s">
        <v>2064</v>
      </c>
      <c r="D1029" s="11" t="s">
        <v>2023</v>
      </c>
      <c r="E1029" s="22" t="s">
        <v>2065</v>
      </c>
      <c r="F1029" s="13" t="s">
        <v>2025</v>
      </c>
      <c r="G1029" s="4"/>
      <c r="H1029" s="4"/>
      <c r="I1029" s="5"/>
      <c r="J1029" s="14" t="str">
        <f t="shared" si="30"/>
        <v/>
      </c>
      <c r="K1029" s="15"/>
      <c r="L1029" s="10" t="s">
        <v>25</v>
      </c>
      <c r="M1029" s="10"/>
      <c r="N1029" s="14" t="str">
        <f t="shared" si="31"/>
        <v/>
      </c>
      <c r="O1029" s="10" t="s">
        <v>25</v>
      </c>
      <c r="P1029" s="16"/>
    </row>
    <row r="1030" spans="2:16" ht="43.5" customHeight="1" x14ac:dyDescent="0.25">
      <c r="B1030" s="10" t="s">
        <v>2021</v>
      </c>
      <c r="C1030" s="10" t="s">
        <v>2066</v>
      </c>
      <c r="D1030" s="11" t="s">
        <v>2023</v>
      </c>
      <c r="E1030" s="22" t="s">
        <v>2067</v>
      </c>
      <c r="F1030" s="13" t="s">
        <v>2025</v>
      </c>
      <c r="G1030" s="4"/>
      <c r="H1030" s="4"/>
      <c r="I1030" s="5"/>
      <c r="J1030" s="14" t="str">
        <f t="shared" si="30"/>
        <v/>
      </c>
      <c r="K1030" s="15"/>
      <c r="L1030" s="10" t="s">
        <v>25</v>
      </c>
      <c r="M1030" s="10"/>
      <c r="N1030" s="14" t="str">
        <f t="shared" si="31"/>
        <v/>
      </c>
      <c r="O1030" s="10" t="s">
        <v>25</v>
      </c>
      <c r="P1030" s="16"/>
    </row>
    <row r="1031" spans="2:16" ht="43.5" customHeight="1" x14ac:dyDescent="0.25">
      <c r="B1031" s="10" t="s">
        <v>2021</v>
      </c>
      <c r="C1031" s="10" t="s">
        <v>2068</v>
      </c>
      <c r="D1031" s="11" t="s">
        <v>2023</v>
      </c>
      <c r="E1031" s="22" t="s">
        <v>2069</v>
      </c>
      <c r="F1031" s="13" t="s">
        <v>2025</v>
      </c>
      <c r="G1031" s="4"/>
      <c r="H1031" s="4"/>
      <c r="I1031" s="5"/>
      <c r="J1031" s="14" t="str">
        <f t="shared" ref="J1031:J1094" si="32">IF(G1031&lt;&gt;"Sim","",IF(H1031="Atende",5,IF(H1031="Atende parcialmente",2,IF(H1031="Não atende",0,""))))</f>
        <v/>
      </c>
      <c r="K1031" s="15"/>
      <c r="L1031" s="10" t="s">
        <v>25</v>
      </c>
      <c r="M1031" s="10"/>
      <c r="N1031" s="14" t="str">
        <f t="shared" ref="N1031:N1094" si="33">IF(L1031&lt;&gt;"Sim","",IF(M1031="Atende",5,IF(M1031="Atende parcialmente",2,IF(M1031="Não atende",0,""))))</f>
        <v/>
      </c>
      <c r="O1031" s="10" t="s">
        <v>25</v>
      </c>
      <c r="P1031" s="16"/>
    </row>
    <row r="1032" spans="2:16" ht="43.5" customHeight="1" x14ac:dyDescent="0.25">
      <c r="B1032" s="10" t="s">
        <v>2021</v>
      </c>
      <c r="C1032" s="10" t="s">
        <v>2070</v>
      </c>
      <c r="D1032" s="11" t="s">
        <v>2023</v>
      </c>
      <c r="E1032" s="22" t="s">
        <v>2071</v>
      </c>
      <c r="F1032" s="13" t="s">
        <v>2025</v>
      </c>
      <c r="G1032" s="4"/>
      <c r="H1032" s="4"/>
      <c r="I1032" s="5"/>
      <c r="J1032" s="14" t="str">
        <f t="shared" si="32"/>
        <v/>
      </c>
      <c r="K1032" s="15"/>
      <c r="L1032" s="10" t="s">
        <v>25</v>
      </c>
      <c r="M1032" s="10"/>
      <c r="N1032" s="14" t="str">
        <f t="shared" si="33"/>
        <v/>
      </c>
      <c r="O1032" s="10" t="s">
        <v>25</v>
      </c>
      <c r="P1032" s="16"/>
    </row>
    <row r="1033" spans="2:16" ht="43.5" customHeight="1" x14ac:dyDescent="0.25">
      <c r="B1033" s="10" t="s">
        <v>2021</v>
      </c>
      <c r="C1033" s="10" t="s">
        <v>2072</v>
      </c>
      <c r="D1033" s="11" t="s">
        <v>2023</v>
      </c>
      <c r="E1033" s="22" t="s">
        <v>2073</v>
      </c>
      <c r="F1033" s="13" t="s">
        <v>2025</v>
      </c>
      <c r="G1033" s="4"/>
      <c r="H1033" s="4"/>
      <c r="I1033" s="5"/>
      <c r="J1033" s="14" t="str">
        <f t="shared" si="32"/>
        <v/>
      </c>
      <c r="K1033" s="15"/>
      <c r="L1033" s="10" t="s">
        <v>25</v>
      </c>
      <c r="M1033" s="10"/>
      <c r="N1033" s="14" t="str">
        <f t="shared" si="33"/>
        <v/>
      </c>
      <c r="O1033" s="10" t="s">
        <v>25</v>
      </c>
      <c r="P1033" s="16"/>
    </row>
    <row r="1034" spans="2:16" ht="43.5" customHeight="1" x14ac:dyDescent="0.25">
      <c r="B1034" s="10" t="s">
        <v>2021</v>
      </c>
      <c r="C1034" s="10" t="s">
        <v>2074</v>
      </c>
      <c r="D1034" s="11" t="s">
        <v>2023</v>
      </c>
      <c r="E1034" s="22" t="s">
        <v>2075</v>
      </c>
      <c r="F1034" s="13" t="s">
        <v>2025</v>
      </c>
      <c r="G1034" s="4"/>
      <c r="H1034" s="4"/>
      <c r="I1034" s="5"/>
      <c r="J1034" s="14" t="str">
        <f t="shared" si="32"/>
        <v/>
      </c>
      <c r="K1034" s="15"/>
      <c r="L1034" s="10" t="s">
        <v>25</v>
      </c>
      <c r="M1034" s="10"/>
      <c r="N1034" s="14" t="str">
        <f t="shared" si="33"/>
        <v/>
      </c>
      <c r="O1034" s="10" t="s">
        <v>25</v>
      </c>
      <c r="P1034" s="16"/>
    </row>
    <row r="1035" spans="2:16" ht="43.5" customHeight="1" x14ac:dyDescent="0.25">
      <c r="B1035" s="10" t="s">
        <v>2021</v>
      </c>
      <c r="C1035" s="10" t="s">
        <v>2076</v>
      </c>
      <c r="D1035" s="11" t="s">
        <v>2023</v>
      </c>
      <c r="E1035" s="22" t="s">
        <v>2077</v>
      </c>
      <c r="F1035" s="13" t="s">
        <v>2025</v>
      </c>
      <c r="G1035" s="4"/>
      <c r="H1035" s="4"/>
      <c r="I1035" s="5"/>
      <c r="J1035" s="14" t="str">
        <f t="shared" si="32"/>
        <v/>
      </c>
      <c r="K1035" s="15"/>
      <c r="L1035" s="10" t="s">
        <v>25</v>
      </c>
      <c r="M1035" s="10"/>
      <c r="N1035" s="14" t="str">
        <f t="shared" si="33"/>
        <v/>
      </c>
      <c r="O1035" s="10" t="s">
        <v>25</v>
      </c>
      <c r="P1035" s="16"/>
    </row>
    <row r="1036" spans="2:16" ht="43.5" customHeight="1" x14ac:dyDescent="0.25">
      <c r="B1036" s="10" t="s">
        <v>2021</v>
      </c>
      <c r="C1036" s="10" t="s">
        <v>2078</v>
      </c>
      <c r="D1036" s="11" t="s">
        <v>2023</v>
      </c>
      <c r="E1036" s="22" t="s">
        <v>2079</v>
      </c>
      <c r="F1036" s="13" t="s">
        <v>2025</v>
      </c>
      <c r="G1036" s="4"/>
      <c r="H1036" s="4"/>
      <c r="I1036" s="5"/>
      <c r="J1036" s="14" t="str">
        <f t="shared" si="32"/>
        <v/>
      </c>
      <c r="K1036" s="15"/>
      <c r="L1036" s="10" t="s">
        <v>25</v>
      </c>
      <c r="M1036" s="10"/>
      <c r="N1036" s="14" t="str">
        <f t="shared" si="33"/>
        <v/>
      </c>
      <c r="O1036" s="10" t="s">
        <v>25</v>
      </c>
      <c r="P1036" s="16"/>
    </row>
    <row r="1037" spans="2:16" ht="43.5" customHeight="1" x14ac:dyDescent="0.25">
      <c r="B1037" s="10" t="s">
        <v>2021</v>
      </c>
      <c r="C1037" s="10" t="s">
        <v>2080</v>
      </c>
      <c r="D1037" s="11" t="s">
        <v>2023</v>
      </c>
      <c r="E1037" s="22" t="s">
        <v>2081</v>
      </c>
      <c r="F1037" s="13" t="s">
        <v>2025</v>
      </c>
      <c r="G1037" s="4"/>
      <c r="H1037" s="4"/>
      <c r="I1037" s="5"/>
      <c r="J1037" s="14" t="str">
        <f t="shared" si="32"/>
        <v/>
      </c>
      <c r="K1037" s="15"/>
      <c r="L1037" s="10" t="s">
        <v>25</v>
      </c>
      <c r="M1037" s="10"/>
      <c r="N1037" s="14" t="str">
        <f t="shared" si="33"/>
        <v/>
      </c>
      <c r="O1037" s="10" t="s">
        <v>25</v>
      </c>
      <c r="P1037" s="16"/>
    </row>
    <row r="1038" spans="2:16" ht="101.45" customHeight="1" x14ac:dyDescent="0.25">
      <c r="B1038" s="10" t="s">
        <v>2021</v>
      </c>
      <c r="C1038" s="10" t="s">
        <v>2082</v>
      </c>
      <c r="D1038" s="11" t="s">
        <v>2023</v>
      </c>
      <c r="E1038" s="22" t="s">
        <v>2083</v>
      </c>
      <c r="F1038" s="13" t="s">
        <v>2025</v>
      </c>
      <c r="G1038" s="4"/>
      <c r="H1038" s="4"/>
      <c r="I1038" s="5"/>
      <c r="J1038" s="14" t="str">
        <f t="shared" si="32"/>
        <v/>
      </c>
      <c r="K1038" s="15"/>
      <c r="L1038" s="10" t="s">
        <v>25</v>
      </c>
      <c r="M1038" s="10"/>
      <c r="N1038" s="14" t="str">
        <f t="shared" si="33"/>
        <v/>
      </c>
      <c r="O1038" s="10" t="s">
        <v>25</v>
      </c>
      <c r="P1038" s="16"/>
    </row>
    <row r="1039" spans="2:16" ht="43.5" customHeight="1" x14ac:dyDescent="0.25">
      <c r="B1039" s="10" t="s">
        <v>2021</v>
      </c>
      <c r="C1039" s="10" t="s">
        <v>2084</v>
      </c>
      <c r="D1039" s="11" t="s">
        <v>2023</v>
      </c>
      <c r="E1039" s="22" t="s">
        <v>2085</v>
      </c>
      <c r="F1039" s="13" t="s">
        <v>2025</v>
      </c>
      <c r="G1039" s="4"/>
      <c r="H1039" s="4"/>
      <c r="I1039" s="5"/>
      <c r="J1039" s="14" t="str">
        <f t="shared" si="32"/>
        <v/>
      </c>
      <c r="K1039" s="15"/>
      <c r="L1039" s="10" t="s">
        <v>25</v>
      </c>
      <c r="M1039" s="10"/>
      <c r="N1039" s="14" t="str">
        <f t="shared" si="33"/>
        <v/>
      </c>
      <c r="O1039" s="10" t="s">
        <v>36</v>
      </c>
      <c r="P1039" s="16"/>
    </row>
    <row r="1040" spans="2:16" ht="43.5" customHeight="1" x14ac:dyDescent="0.25">
      <c r="B1040" s="10" t="s">
        <v>2021</v>
      </c>
      <c r="C1040" s="10" t="s">
        <v>2086</v>
      </c>
      <c r="D1040" s="11" t="s">
        <v>2023</v>
      </c>
      <c r="E1040" s="22" t="s">
        <v>2087</v>
      </c>
      <c r="F1040" s="13" t="s">
        <v>2025</v>
      </c>
      <c r="G1040" s="4"/>
      <c r="H1040" s="4"/>
      <c r="I1040" s="5"/>
      <c r="J1040" s="14" t="str">
        <f t="shared" si="32"/>
        <v/>
      </c>
      <c r="K1040" s="15"/>
      <c r="L1040" s="10" t="s">
        <v>25</v>
      </c>
      <c r="M1040" s="10"/>
      <c r="N1040" s="14" t="str">
        <f t="shared" si="33"/>
        <v/>
      </c>
      <c r="O1040" s="10" t="s">
        <v>36</v>
      </c>
      <c r="P1040" s="16"/>
    </row>
    <row r="1041" spans="2:16" ht="43.5" customHeight="1" x14ac:dyDescent="0.25">
      <c r="B1041" s="10" t="s">
        <v>2021</v>
      </c>
      <c r="C1041" s="10" t="s">
        <v>2088</v>
      </c>
      <c r="D1041" s="11" t="s">
        <v>2023</v>
      </c>
      <c r="E1041" s="22" t="s">
        <v>2089</v>
      </c>
      <c r="F1041" s="13" t="s">
        <v>2025</v>
      </c>
      <c r="G1041" s="4"/>
      <c r="H1041" s="4"/>
      <c r="I1041" s="5"/>
      <c r="J1041" s="14" t="str">
        <f t="shared" si="32"/>
        <v/>
      </c>
      <c r="K1041" s="15"/>
      <c r="L1041" s="10" t="s">
        <v>25</v>
      </c>
      <c r="M1041" s="10"/>
      <c r="N1041" s="14" t="str">
        <f t="shared" si="33"/>
        <v/>
      </c>
      <c r="O1041" s="10" t="s">
        <v>36</v>
      </c>
      <c r="P1041" s="16"/>
    </row>
    <row r="1042" spans="2:16" ht="43.5" customHeight="1" x14ac:dyDescent="0.25">
      <c r="B1042" s="10" t="s">
        <v>2021</v>
      </c>
      <c r="C1042" s="10" t="s">
        <v>2090</v>
      </c>
      <c r="D1042" s="11" t="s">
        <v>2023</v>
      </c>
      <c r="E1042" s="22" t="s">
        <v>2091</v>
      </c>
      <c r="F1042" s="13" t="s">
        <v>2025</v>
      </c>
      <c r="G1042" s="4"/>
      <c r="H1042" s="4"/>
      <c r="I1042" s="5"/>
      <c r="J1042" s="14" t="str">
        <f t="shared" si="32"/>
        <v/>
      </c>
      <c r="K1042" s="15"/>
      <c r="L1042" s="10" t="s">
        <v>25</v>
      </c>
      <c r="M1042" s="10"/>
      <c r="N1042" s="14" t="str">
        <f t="shared" si="33"/>
        <v/>
      </c>
      <c r="O1042" s="10" t="s">
        <v>36</v>
      </c>
      <c r="P1042" s="16"/>
    </row>
    <row r="1043" spans="2:16" ht="43.5" customHeight="1" x14ac:dyDescent="0.25">
      <c r="B1043" s="10" t="s">
        <v>2021</v>
      </c>
      <c r="C1043" s="10" t="s">
        <v>2092</v>
      </c>
      <c r="D1043" s="11" t="s">
        <v>2023</v>
      </c>
      <c r="E1043" s="22" t="s">
        <v>2093</v>
      </c>
      <c r="F1043" s="13" t="s">
        <v>2025</v>
      </c>
      <c r="G1043" s="4"/>
      <c r="H1043" s="4"/>
      <c r="I1043" s="5"/>
      <c r="J1043" s="14" t="str">
        <f t="shared" si="32"/>
        <v/>
      </c>
      <c r="K1043" s="15"/>
      <c r="L1043" s="10" t="s">
        <v>25</v>
      </c>
      <c r="M1043" s="10"/>
      <c r="N1043" s="14" t="str">
        <f t="shared" si="33"/>
        <v/>
      </c>
      <c r="O1043" s="10" t="s">
        <v>36</v>
      </c>
      <c r="P1043" s="16"/>
    </row>
    <row r="1044" spans="2:16" ht="43.5" customHeight="1" x14ac:dyDescent="0.25">
      <c r="B1044" s="10" t="s">
        <v>2021</v>
      </c>
      <c r="C1044" s="10" t="s">
        <v>2094</v>
      </c>
      <c r="D1044" s="11" t="s">
        <v>2023</v>
      </c>
      <c r="E1044" s="22" t="s">
        <v>2095</v>
      </c>
      <c r="F1044" s="13" t="s">
        <v>2025</v>
      </c>
      <c r="G1044" s="4"/>
      <c r="H1044" s="4"/>
      <c r="I1044" s="5"/>
      <c r="J1044" s="14" t="str">
        <f t="shared" si="32"/>
        <v/>
      </c>
      <c r="K1044" s="15"/>
      <c r="L1044" s="10" t="s">
        <v>25</v>
      </c>
      <c r="M1044" s="10"/>
      <c r="N1044" s="14" t="str">
        <f t="shared" si="33"/>
        <v/>
      </c>
      <c r="O1044" s="10" t="s">
        <v>36</v>
      </c>
      <c r="P1044" s="16"/>
    </row>
    <row r="1045" spans="2:16" ht="43.5" customHeight="1" x14ac:dyDescent="0.25">
      <c r="B1045" s="10" t="s">
        <v>2021</v>
      </c>
      <c r="C1045" s="10" t="s">
        <v>2096</v>
      </c>
      <c r="D1045" s="11" t="s">
        <v>2023</v>
      </c>
      <c r="E1045" s="22" t="s">
        <v>2097</v>
      </c>
      <c r="F1045" s="13" t="s">
        <v>2025</v>
      </c>
      <c r="G1045" s="4"/>
      <c r="H1045" s="4"/>
      <c r="I1045" s="5"/>
      <c r="J1045" s="14" t="str">
        <f t="shared" si="32"/>
        <v/>
      </c>
      <c r="K1045" s="15"/>
      <c r="L1045" s="10" t="s">
        <v>25</v>
      </c>
      <c r="M1045" s="10"/>
      <c r="N1045" s="14" t="str">
        <f t="shared" si="33"/>
        <v/>
      </c>
      <c r="O1045" s="10" t="s">
        <v>36</v>
      </c>
      <c r="P1045" s="16"/>
    </row>
    <row r="1046" spans="2:16" ht="43.5" customHeight="1" x14ac:dyDescent="0.25">
      <c r="B1046" s="10" t="s">
        <v>2021</v>
      </c>
      <c r="C1046" s="10" t="s">
        <v>2098</v>
      </c>
      <c r="D1046" s="11" t="s">
        <v>2023</v>
      </c>
      <c r="E1046" s="22" t="s">
        <v>2099</v>
      </c>
      <c r="F1046" s="13" t="s">
        <v>2025</v>
      </c>
      <c r="G1046" s="4"/>
      <c r="H1046" s="4"/>
      <c r="I1046" s="5"/>
      <c r="J1046" s="14" t="str">
        <f t="shared" si="32"/>
        <v/>
      </c>
      <c r="K1046" s="15"/>
      <c r="L1046" s="10" t="s">
        <v>25</v>
      </c>
      <c r="M1046" s="10"/>
      <c r="N1046" s="14" t="str">
        <f t="shared" si="33"/>
        <v/>
      </c>
      <c r="O1046" s="10" t="s">
        <v>36</v>
      </c>
      <c r="P1046" s="16"/>
    </row>
    <row r="1047" spans="2:16" ht="43.5" customHeight="1" x14ac:dyDescent="0.25">
      <c r="B1047" s="10" t="s">
        <v>2021</v>
      </c>
      <c r="C1047" s="10" t="s">
        <v>2100</v>
      </c>
      <c r="D1047" s="11" t="s">
        <v>2023</v>
      </c>
      <c r="E1047" s="22" t="s">
        <v>2101</v>
      </c>
      <c r="F1047" s="13" t="s">
        <v>2025</v>
      </c>
      <c r="G1047" s="4"/>
      <c r="H1047" s="4"/>
      <c r="I1047" s="5"/>
      <c r="J1047" s="14" t="str">
        <f t="shared" si="32"/>
        <v/>
      </c>
      <c r="K1047" s="15"/>
      <c r="L1047" s="10" t="s">
        <v>25</v>
      </c>
      <c r="M1047" s="10"/>
      <c r="N1047" s="14" t="str">
        <f t="shared" si="33"/>
        <v/>
      </c>
      <c r="O1047" s="10" t="s">
        <v>36</v>
      </c>
      <c r="P1047" s="16"/>
    </row>
    <row r="1048" spans="2:16" ht="43.5" customHeight="1" x14ac:dyDescent="0.25">
      <c r="B1048" s="10" t="s">
        <v>2021</v>
      </c>
      <c r="C1048" s="10" t="s">
        <v>2102</v>
      </c>
      <c r="D1048" s="11" t="s">
        <v>2023</v>
      </c>
      <c r="E1048" s="22" t="s">
        <v>2103</v>
      </c>
      <c r="F1048" s="13" t="s">
        <v>2025</v>
      </c>
      <c r="G1048" s="4"/>
      <c r="H1048" s="4"/>
      <c r="I1048" s="5"/>
      <c r="J1048" s="14" t="str">
        <f t="shared" si="32"/>
        <v/>
      </c>
      <c r="K1048" s="15"/>
      <c r="L1048" s="10" t="s">
        <v>25</v>
      </c>
      <c r="M1048" s="10"/>
      <c r="N1048" s="14" t="str">
        <f t="shared" si="33"/>
        <v/>
      </c>
      <c r="O1048" s="10" t="s">
        <v>36</v>
      </c>
      <c r="P1048" s="16"/>
    </row>
    <row r="1049" spans="2:16" ht="43.5" customHeight="1" x14ac:dyDescent="0.25">
      <c r="B1049" s="10" t="s">
        <v>2021</v>
      </c>
      <c r="C1049" s="10" t="s">
        <v>2104</v>
      </c>
      <c r="D1049" s="11" t="s">
        <v>2023</v>
      </c>
      <c r="E1049" s="22" t="s">
        <v>2105</v>
      </c>
      <c r="F1049" s="13" t="s">
        <v>2025</v>
      </c>
      <c r="G1049" s="4"/>
      <c r="H1049" s="4"/>
      <c r="I1049" s="5"/>
      <c r="J1049" s="14" t="str">
        <f t="shared" si="32"/>
        <v/>
      </c>
      <c r="K1049" s="15"/>
      <c r="L1049" s="10" t="s">
        <v>25</v>
      </c>
      <c r="M1049" s="10"/>
      <c r="N1049" s="14" t="str">
        <f t="shared" si="33"/>
        <v/>
      </c>
      <c r="O1049" s="10" t="s">
        <v>36</v>
      </c>
      <c r="P1049" s="16"/>
    </row>
    <row r="1050" spans="2:16" ht="43.5" customHeight="1" x14ac:dyDescent="0.25">
      <c r="B1050" s="10" t="s">
        <v>2021</v>
      </c>
      <c r="C1050" s="10" t="s">
        <v>2106</v>
      </c>
      <c r="D1050" s="11" t="s">
        <v>2023</v>
      </c>
      <c r="E1050" s="22" t="s">
        <v>2107</v>
      </c>
      <c r="F1050" s="13" t="s">
        <v>2025</v>
      </c>
      <c r="G1050" s="4"/>
      <c r="H1050" s="4"/>
      <c r="I1050" s="5"/>
      <c r="J1050" s="14" t="str">
        <f t="shared" si="32"/>
        <v/>
      </c>
      <c r="K1050" s="15"/>
      <c r="L1050" s="10" t="s">
        <v>25</v>
      </c>
      <c r="M1050" s="10"/>
      <c r="N1050" s="14" t="str">
        <f t="shared" si="33"/>
        <v/>
      </c>
      <c r="O1050" s="10" t="s">
        <v>36</v>
      </c>
      <c r="P1050" s="16"/>
    </row>
    <row r="1051" spans="2:16" ht="43.5" customHeight="1" x14ac:dyDescent="0.25">
      <c r="B1051" s="10" t="s">
        <v>2021</v>
      </c>
      <c r="C1051" s="10" t="s">
        <v>2108</v>
      </c>
      <c r="D1051" s="11" t="s">
        <v>2023</v>
      </c>
      <c r="E1051" s="22" t="s">
        <v>2109</v>
      </c>
      <c r="F1051" s="13" t="s">
        <v>2025</v>
      </c>
      <c r="G1051" s="4"/>
      <c r="H1051" s="4"/>
      <c r="I1051" s="5"/>
      <c r="J1051" s="14" t="str">
        <f t="shared" si="32"/>
        <v/>
      </c>
      <c r="K1051" s="15"/>
      <c r="L1051" s="10" t="s">
        <v>25</v>
      </c>
      <c r="M1051" s="10"/>
      <c r="N1051" s="14" t="str">
        <f t="shared" si="33"/>
        <v/>
      </c>
      <c r="O1051" s="10" t="s">
        <v>36</v>
      </c>
      <c r="P1051" s="16"/>
    </row>
    <row r="1052" spans="2:16" ht="43.5" customHeight="1" x14ac:dyDescent="0.25">
      <c r="B1052" s="10" t="s">
        <v>2021</v>
      </c>
      <c r="C1052" s="10" t="s">
        <v>2110</v>
      </c>
      <c r="D1052" s="11" t="s">
        <v>2023</v>
      </c>
      <c r="E1052" s="22" t="s">
        <v>2111</v>
      </c>
      <c r="F1052" s="13" t="s">
        <v>2025</v>
      </c>
      <c r="G1052" s="4"/>
      <c r="H1052" s="4"/>
      <c r="I1052" s="5"/>
      <c r="J1052" s="14" t="str">
        <f t="shared" si="32"/>
        <v/>
      </c>
      <c r="K1052" s="15"/>
      <c r="L1052" s="10" t="s">
        <v>25</v>
      </c>
      <c r="M1052" s="10"/>
      <c r="N1052" s="14" t="str">
        <f t="shared" si="33"/>
        <v/>
      </c>
      <c r="O1052" s="10" t="s">
        <v>36</v>
      </c>
      <c r="P1052" s="16"/>
    </row>
    <row r="1053" spans="2:16" ht="43.5" customHeight="1" x14ac:dyDescent="0.25">
      <c r="B1053" s="10" t="s">
        <v>2021</v>
      </c>
      <c r="C1053" s="10" t="s">
        <v>2112</v>
      </c>
      <c r="D1053" s="11" t="s">
        <v>2023</v>
      </c>
      <c r="E1053" s="22" t="s">
        <v>2113</v>
      </c>
      <c r="F1053" s="13" t="s">
        <v>2025</v>
      </c>
      <c r="G1053" s="4"/>
      <c r="H1053" s="4"/>
      <c r="I1053" s="5"/>
      <c r="J1053" s="14" t="str">
        <f t="shared" si="32"/>
        <v/>
      </c>
      <c r="K1053" s="15"/>
      <c r="L1053" s="10" t="s">
        <v>25</v>
      </c>
      <c r="M1053" s="10"/>
      <c r="N1053" s="14" t="str">
        <f t="shared" si="33"/>
        <v/>
      </c>
      <c r="O1053" s="10" t="s">
        <v>36</v>
      </c>
      <c r="P1053" s="16"/>
    </row>
    <row r="1054" spans="2:16" ht="43.5" customHeight="1" x14ac:dyDescent="0.25">
      <c r="B1054" s="10" t="s">
        <v>2021</v>
      </c>
      <c r="C1054" s="10" t="s">
        <v>2114</v>
      </c>
      <c r="D1054" s="11" t="s">
        <v>2023</v>
      </c>
      <c r="E1054" s="22" t="s">
        <v>2115</v>
      </c>
      <c r="F1054" s="13" t="s">
        <v>2025</v>
      </c>
      <c r="G1054" s="4"/>
      <c r="H1054" s="4"/>
      <c r="I1054" s="5"/>
      <c r="J1054" s="14" t="str">
        <f t="shared" si="32"/>
        <v/>
      </c>
      <c r="K1054" s="15"/>
      <c r="L1054" s="10" t="s">
        <v>25</v>
      </c>
      <c r="M1054" s="10"/>
      <c r="N1054" s="14" t="str">
        <f t="shared" si="33"/>
        <v/>
      </c>
      <c r="O1054" s="10" t="s">
        <v>36</v>
      </c>
      <c r="P1054" s="16"/>
    </row>
    <row r="1055" spans="2:16" ht="43.5" customHeight="1" x14ac:dyDescent="0.25">
      <c r="B1055" s="10" t="s">
        <v>2021</v>
      </c>
      <c r="C1055" s="10" t="s">
        <v>2116</v>
      </c>
      <c r="D1055" s="11" t="s">
        <v>2023</v>
      </c>
      <c r="E1055" s="22" t="s">
        <v>2117</v>
      </c>
      <c r="F1055" s="13" t="s">
        <v>2025</v>
      </c>
      <c r="G1055" s="4"/>
      <c r="H1055" s="4"/>
      <c r="I1055" s="5"/>
      <c r="J1055" s="14" t="str">
        <f t="shared" si="32"/>
        <v/>
      </c>
      <c r="K1055" s="15"/>
      <c r="L1055" s="10" t="s">
        <v>25</v>
      </c>
      <c r="M1055" s="10"/>
      <c r="N1055" s="14" t="str">
        <f t="shared" si="33"/>
        <v/>
      </c>
      <c r="O1055" s="10" t="s">
        <v>36</v>
      </c>
      <c r="P1055" s="16"/>
    </row>
    <row r="1056" spans="2:16" ht="43.5" customHeight="1" x14ac:dyDescent="0.25">
      <c r="B1056" s="10" t="s">
        <v>2021</v>
      </c>
      <c r="C1056" s="10" t="s">
        <v>2118</v>
      </c>
      <c r="D1056" s="11" t="s">
        <v>2023</v>
      </c>
      <c r="E1056" s="22" t="s">
        <v>2119</v>
      </c>
      <c r="F1056" s="13" t="s">
        <v>2025</v>
      </c>
      <c r="G1056" s="4"/>
      <c r="H1056" s="4"/>
      <c r="I1056" s="5"/>
      <c r="J1056" s="14" t="str">
        <f t="shared" si="32"/>
        <v/>
      </c>
      <c r="K1056" s="15"/>
      <c r="L1056" s="10" t="s">
        <v>25</v>
      </c>
      <c r="M1056" s="10"/>
      <c r="N1056" s="14" t="str">
        <f t="shared" si="33"/>
        <v/>
      </c>
      <c r="O1056" s="10" t="s">
        <v>36</v>
      </c>
      <c r="P1056" s="16"/>
    </row>
    <row r="1057" spans="2:16" ht="43.5" customHeight="1" x14ac:dyDescent="0.25">
      <c r="B1057" s="10" t="s">
        <v>2021</v>
      </c>
      <c r="C1057" s="10" t="s">
        <v>2120</v>
      </c>
      <c r="D1057" s="11" t="s">
        <v>2023</v>
      </c>
      <c r="E1057" s="22" t="s">
        <v>2121</v>
      </c>
      <c r="F1057" s="13" t="s">
        <v>2025</v>
      </c>
      <c r="G1057" s="4"/>
      <c r="H1057" s="4"/>
      <c r="I1057" s="5"/>
      <c r="J1057" s="14" t="str">
        <f t="shared" si="32"/>
        <v/>
      </c>
      <c r="K1057" s="15"/>
      <c r="L1057" s="10" t="s">
        <v>25</v>
      </c>
      <c r="M1057" s="10"/>
      <c r="N1057" s="14" t="str">
        <f t="shared" si="33"/>
        <v/>
      </c>
      <c r="O1057" s="10" t="s">
        <v>25</v>
      </c>
      <c r="P1057" s="16"/>
    </row>
    <row r="1058" spans="2:16" ht="43.5" customHeight="1" x14ac:dyDescent="0.25">
      <c r="B1058" s="10" t="s">
        <v>2021</v>
      </c>
      <c r="C1058" s="10" t="s">
        <v>2122</v>
      </c>
      <c r="D1058" s="11" t="s">
        <v>2023</v>
      </c>
      <c r="E1058" s="22" t="s">
        <v>2123</v>
      </c>
      <c r="F1058" s="13" t="s">
        <v>2025</v>
      </c>
      <c r="G1058" s="4"/>
      <c r="H1058" s="4"/>
      <c r="I1058" s="5"/>
      <c r="J1058" s="14" t="str">
        <f t="shared" si="32"/>
        <v/>
      </c>
      <c r="K1058" s="15"/>
      <c r="L1058" s="10" t="s">
        <v>25</v>
      </c>
      <c r="M1058" s="10"/>
      <c r="N1058" s="14" t="str">
        <f t="shared" si="33"/>
        <v/>
      </c>
      <c r="O1058" s="10" t="s">
        <v>25</v>
      </c>
      <c r="P1058" s="16"/>
    </row>
    <row r="1059" spans="2:16" ht="43.5" customHeight="1" x14ac:dyDescent="0.25">
      <c r="B1059" s="10" t="s">
        <v>2021</v>
      </c>
      <c r="C1059" s="10" t="s">
        <v>2124</v>
      </c>
      <c r="D1059" s="11" t="s">
        <v>2023</v>
      </c>
      <c r="E1059" s="22" t="s">
        <v>2125</v>
      </c>
      <c r="F1059" s="13" t="s">
        <v>2025</v>
      </c>
      <c r="G1059" s="4"/>
      <c r="H1059" s="4"/>
      <c r="I1059" s="5"/>
      <c r="J1059" s="14" t="str">
        <f t="shared" si="32"/>
        <v/>
      </c>
      <c r="K1059" s="15"/>
      <c r="L1059" s="10" t="s">
        <v>25</v>
      </c>
      <c r="M1059" s="10"/>
      <c r="N1059" s="14" t="str">
        <f t="shared" si="33"/>
        <v/>
      </c>
      <c r="O1059" s="10" t="s">
        <v>25</v>
      </c>
      <c r="P1059" s="16"/>
    </row>
    <row r="1060" spans="2:16" ht="43.5" customHeight="1" x14ac:dyDescent="0.25">
      <c r="B1060" s="10" t="s">
        <v>2021</v>
      </c>
      <c r="C1060" s="10" t="s">
        <v>2126</v>
      </c>
      <c r="D1060" s="11" t="s">
        <v>2023</v>
      </c>
      <c r="E1060" s="22" t="s">
        <v>2127</v>
      </c>
      <c r="F1060" s="13" t="s">
        <v>2025</v>
      </c>
      <c r="G1060" s="4"/>
      <c r="H1060" s="4"/>
      <c r="I1060" s="5"/>
      <c r="J1060" s="14" t="str">
        <f t="shared" si="32"/>
        <v/>
      </c>
      <c r="K1060" s="15"/>
      <c r="L1060" s="10" t="s">
        <v>25</v>
      </c>
      <c r="M1060" s="10"/>
      <c r="N1060" s="14" t="str">
        <f t="shared" si="33"/>
        <v/>
      </c>
      <c r="O1060" s="10" t="s">
        <v>36</v>
      </c>
      <c r="P1060" s="16"/>
    </row>
    <row r="1061" spans="2:16" ht="43.5" customHeight="1" x14ac:dyDescent="0.25">
      <c r="B1061" s="10" t="s">
        <v>2021</v>
      </c>
      <c r="C1061" s="10" t="s">
        <v>2128</v>
      </c>
      <c r="D1061" s="11" t="s">
        <v>2023</v>
      </c>
      <c r="E1061" s="22" t="s">
        <v>2129</v>
      </c>
      <c r="F1061" s="13" t="s">
        <v>2025</v>
      </c>
      <c r="G1061" s="4"/>
      <c r="H1061" s="4"/>
      <c r="I1061" s="5"/>
      <c r="J1061" s="14" t="str">
        <f t="shared" si="32"/>
        <v/>
      </c>
      <c r="K1061" s="15"/>
      <c r="L1061" s="10" t="s">
        <v>25</v>
      </c>
      <c r="M1061" s="10"/>
      <c r="N1061" s="14" t="str">
        <f t="shared" si="33"/>
        <v/>
      </c>
      <c r="O1061" s="10" t="s">
        <v>36</v>
      </c>
      <c r="P1061" s="16"/>
    </row>
    <row r="1062" spans="2:16" ht="43.5" customHeight="1" x14ac:dyDescent="0.25">
      <c r="B1062" s="10" t="s">
        <v>2021</v>
      </c>
      <c r="C1062" s="10" t="s">
        <v>2130</v>
      </c>
      <c r="D1062" s="11" t="s">
        <v>2023</v>
      </c>
      <c r="E1062" s="22" t="s">
        <v>2131</v>
      </c>
      <c r="F1062" s="13" t="s">
        <v>2025</v>
      </c>
      <c r="G1062" s="4"/>
      <c r="H1062" s="4"/>
      <c r="I1062" s="5"/>
      <c r="J1062" s="14" t="str">
        <f t="shared" si="32"/>
        <v/>
      </c>
      <c r="K1062" s="15"/>
      <c r="L1062" s="10" t="s">
        <v>25</v>
      </c>
      <c r="M1062" s="10"/>
      <c r="N1062" s="14" t="str">
        <f t="shared" si="33"/>
        <v/>
      </c>
      <c r="O1062" s="10" t="s">
        <v>36</v>
      </c>
      <c r="P1062" s="16"/>
    </row>
    <row r="1063" spans="2:16" ht="43.5" customHeight="1" x14ac:dyDescent="0.25">
      <c r="B1063" s="10" t="s">
        <v>2021</v>
      </c>
      <c r="C1063" s="10" t="s">
        <v>2132</v>
      </c>
      <c r="D1063" s="11" t="s">
        <v>2023</v>
      </c>
      <c r="E1063" s="22" t="s">
        <v>2133</v>
      </c>
      <c r="F1063" s="13" t="s">
        <v>2025</v>
      </c>
      <c r="G1063" s="4"/>
      <c r="H1063" s="4"/>
      <c r="I1063" s="5"/>
      <c r="J1063" s="14" t="str">
        <f t="shared" si="32"/>
        <v/>
      </c>
      <c r="K1063" s="15"/>
      <c r="L1063" s="10" t="s">
        <v>25</v>
      </c>
      <c r="M1063" s="10"/>
      <c r="N1063" s="14" t="str">
        <f t="shared" si="33"/>
        <v/>
      </c>
      <c r="O1063" s="10" t="s">
        <v>36</v>
      </c>
      <c r="P1063" s="16"/>
    </row>
    <row r="1064" spans="2:16" ht="43.5" customHeight="1" x14ac:dyDescent="0.25">
      <c r="B1064" s="10" t="s">
        <v>2021</v>
      </c>
      <c r="C1064" s="10" t="s">
        <v>2134</v>
      </c>
      <c r="D1064" s="11" t="s">
        <v>2023</v>
      </c>
      <c r="E1064" s="22" t="s">
        <v>2135</v>
      </c>
      <c r="F1064" s="13" t="s">
        <v>2025</v>
      </c>
      <c r="G1064" s="4"/>
      <c r="H1064" s="4"/>
      <c r="I1064" s="5"/>
      <c r="J1064" s="14" t="str">
        <f t="shared" si="32"/>
        <v/>
      </c>
      <c r="K1064" s="15"/>
      <c r="L1064" s="10" t="s">
        <v>25</v>
      </c>
      <c r="M1064" s="10"/>
      <c r="N1064" s="14" t="str">
        <f t="shared" si="33"/>
        <v/>
      </c>
      <c r="O1064" s="10" t="s">
        <v>36</v>
      </c>
      <c r="P1064" s="16"/>
    </row>
    <row r="1065" spans="2:16" ht="43.5" customHeight="1" x14ac:dyDescent="0.25">
      <c r="B1065" s="10" t="s">
        <v>2021</v>
      </c>
      <c r="C1065" s="10" t="s">
        <v>2136</v>
      </c>
      <c r="D1065" s="11" t="s">
        <v>2023</v>
      </c>
      <c r="E1065" s="22" t="s">
        <v>2137</v>
      </c>
      <c r="F1065" s="13" t="s">
        <v>2025</v>
      </c>
      <c r="G1065" s="4"/>
      <c r="H1065" s="4"/>
      <c r="I1065" s="5"/>
      <c r="J1065" s="14" t="str">
        <f t="shared" si="32"/>
        <v/>
      </c>
      <c r="K1065" s="15"/>
      <c r="L1065" s="10" t="s">
        <v>25</v>
      </c>
      <c r="M1065" s="10"/>
      <c r="N1065" s="14" t="str">
        <f t="shared" si="33"/>
        <v/>
      </c>
      <c r="O1065" s="10" t="s">
        <v>36</v>
      </c>
      <c r="P1065" s="16"/>
    </row>
    <row r="1066" spans="2:16" ht="43.5" customHeight="1" x14ac:dyDescent="0.25">
      <c r="B1066" s="10" t="s">
        <v>2021</v>
      </c>
      <c r="C1066" s="10" t="s">
        <v>2138</v>
      </c>
      <c r="D1066" s="11" t="s">
        <v>2023</v>
      </c>
      <c r="E1066" s="22" t="s">
        <v>2139</v>
      </c>
      <c r="F1066" s="13" t="s">
        <v>2025</v>
      </c>
      <c r="G1066" s="4"/>
      <c r="H1066" s="4"/>
      <c r="I1066" s="5"/>
      <c r="J1066" s="14" t="str">
        <f t="shared" si="32"/>
        <v/>
      </c>
      <c r="K1066" s="15"/>
      <c r="L1066" s="10" t="s">
        <v>25</v>
      </c>
      <c r="M1066" s="10"/>
      <c r="N1066" s="14" t="str">
        <f t="shared" si="33"/>
        <v/>
      </c>
      <c r="O1066" s="10" t="s">
        <v>36</v>
      </c>
      <c r="P1066" s="16"/>
    </row>
    <row r="1067" spans="2:16" ht="43.5" customHeight="1" x14ac:dyDescent="0.25">
      <c r="B1067" s="10" t="s">
        <v>2021</v>
      </c>
      <c r="C1067" s="10" t="s">
        <v>2140</v>
      </c>
      <c r="D1067" s="11" t="s">
        <v>2023</v>
      </c>
      <c r="E1067" s="22" t="s">
        <v>2141</v>
      </c>
      <c r="F1067" s="13" t="s">
        <v>2025</v>
      </c>
      <c r="G1067" s="4"/>
      <c r="H1067" s="4"/>
      <c r="I1067" s="5"/>
      <c r="J1067" s="14" t="str">
        <f t="shared" si="32"/>
        <v/>
      </c>
      <c r="K1067" s="15"/>
      <c r="L1067" s="10" t="s">
        <v>25</v>
      </c>
      <c r="M1067" s="10"/>
      <c r="N1067" s="14" t="str">
        <f t="shared" si="33"/>
        <v/>
      </c>
      <c r="O1067" s="10" t="s">
        <v>36</v>
      </c>
      <c r="P1067" s="16"/>
    </row>
    <row r="1068" spans="2:16" ht="43.5" customHeight="1" x14ac:dyDescent="0.25">
      <c r="B1068" s="10" t="s">
        <v>2021</v>
      </c>
      <c r="C1068" s="10" t="s">
        <v>2142</v>
      </c>
      <c r="D1068" s="11" t="s">
        <v>2023</v>
      </c>
      <c r="E1068" s="22" t="s">
        <v>2143</v>
      </c>
      <c r="F1068" s="13" t="s">
        <v>2025</v>
      </c>
      <c r="G1068" s="4"/>
      <c r="H1068" s="4"/>
      <c r="I1068" s="5"/>
      <c r="J1068" s="14" t="str">
        <f t="shared" si="32"/>
        <v/>
      </c>
      <c r="K1068" s="15"/>
      <c r="L1068" s="10" t="s">
        <v>25</v>
      </c>
      <c r="M1068" s="10"/>
      <c r="N1068" s="14" t="str">
        <f t="shared" si="33"/>
        <v/>
      </c>
      <c r="O1068" s="10" t="s">
        <v>36</v>
      </c>
      <c r="P1068" s="16"/>
    </row>
    <row r="1069" spans="2:16" ht="43.5" customHeight="1" x14ac:dyDescent="0.25">
      <c r="B1069" s="10" t="s">
        <v>2021</v>
      </c>
      <c r="C1069" s="10" t="s">
        <v>2144</v>
      </c>
      <c r="D1069" s="11" t="s">
        <v>2023</v>
      </c>
      <c r="E1069" s="22" t="s">
        <v>2145</v>
      </c>
      <c r="F1069" s="13" t="s">
        <v>2025</v>
      </c>
      <c r="G1069" s="4"/>
      <c r="H1069" s="4"/>
      <c r="I1069" s="5"/>
      <c r="J1069" s="14" t="str">
        <f t="shared" si="32"/>
        <v/>
      </c>
      <c r="K1069" s="15"/>
      <c r="L1069" s="10" t="s">
        <v>25</v>
      </c>
      <c r="M1069" s="10"/>
      <c r="N1069" s="14" t="str">
        <f t="shared" si="33"/>
        <v/>
      </c>
      <c r="O1069" s="10" t="s">
        <v>36</v>
      </c>
      <c r="P1069" s="16"/>
    </row>
    <row r="1070" spans="2:16" ht="43.5" customHeight="1" x14ac:dyDescent="0.25">
      <c r="B1070" s="10" t="s">
        <v>2021</v>
      </c>
      <c r="C1070" s="10" t="s">
        <v>2146</v>
      </c>
      <c r="D1070" s="11" t="s">
        <v>2023</v>
      </c>
      <c r="E1070" s="22" t="s">
        <v>2147</v>
      </c>
      <c r="F1070" s="13" t="s">
        <v>2025</v>
      </c>
      <c r="G1070" s="4"/>
      <c r="H1070" s="4"/>
      <c r="I1070" s="5"/>
      <c r="J1070" s="14" t="str">
        <f t="shared" si="32"/>
        <v/>
      </c>
      <c r="K1070" s="15"/>
      <c r="L1070" s="10" t="s">
        <v>25</v>
      </c>
      <c r="M1070" s="10"/>
      <c r="N1070" s="14" t="str">
        <f t="shared" si="33"/>
        <v/>
      </c>
      <c r="O1070" s="10" t="s">
        <v>25</v>
      </c>
      <c r="P1070" s="16"/>
    </row>
    <row r="1071" spans="2:16" ht="43.5" customHeight="1" x14ac:dyDescent="0.25">
      <c r="B1071" s="10" t="s">
        <v>2021</v>
      </c>
      <c r="C1071" s="10" t="s">
        <v>2148</v>
      </c>
      <c r="D1071" s="11" t="s">
        <v>2023</v>
      </c>
      <c r="E1071" s="22" t="s">
        <v>2149</v>
      </c>
      <c r="F1071" s="13" t="s">
        <v>2025</v>
      </c>
      <c r="G1071" s="4"/>
      <c r="H1071" s="4"/>
      <c r="I1071" s="5"/>
      <c r="J1071" s="14" t="str">
        <f t="shared" si="32"/>
        <v/>
      </c>
      <c r="K1071" s="15"/>
      <c r="L1071" s="10" t="s">
        <v>25</v>
      </c>
      <c r="M1071" s="10"/>
      <c r="N1071" s="14" t="str">
        <f t="shared" si="33"/>
        <v/>
      </c>
      <c r="O1071" s="10" t="s">
        <v>25</v>
      </c>
      <c r="P1071" s="16"/>
    </row>
    <row r="1072" spans="2:16" ht="43.5" customHeight="1" x14ac:dyDescent="0.25">
      <c r="B1072" s="10" t="s">
        <v>2021</v>
      </c>
      <c r="C1072" s="10" t="s">
        <v>2150</v>
      </c>
      <c r="D1072" s="11" t="s">
        <v>2023</v>
      </c>
      <c r="E1072" s="22" t="s">
        <v>2151</v>
      </c>
      <c r="F1072" s="13" t="s">
        <v>2025</v>
      </c>
      <c r="G1072" s="4"/>
      <c r="H1072" s="4"/>
      <c r="I1072" s="5"/>
      <c r="J1072" s="14" t="str">
        <f t="shared" si="32"/>
        <v/>
      </c>
      <c r="K1072" s="15"/>
      <c r="L1072" s="10" t="s">
        <v>25</v>
      </c>
      <c r="M1072" s="10"/>
      <c r="N1072" s="14" t="str">
        <f t="shared" si="33"/>
        <v/>
      </c>
      <c r="O1072" s="10" t="s">
        <v>25</v>
      </c>
      <c r="P1072" s="16"/>
    </row>
    <row r="1073" spans="2:16" ht="43.5" customHeight="1" x14ac:dyDescent="0.25">
      <c r="B1073" s="10" t="s">
        <v>2021</v>
      </c>
      <c r="C1073" s="10" t="s">
        <v>2152</v>
      </c>
      <c r="D1073" s="11" t="s">
        <v>2023</v>
      </c>
      <c r="E1073" s="22" t="s">
        <v>2153</v>
      </c>
      <c r="F1073" s="13" t="s">
        <v>2025</v>
      </c>
      <c r="G1073" s="4"/>
      <c r="H1073" s="4"/>
      <c r="I1073" s="5"/>
      <c r="J1073" s="14" t="str">
        <f t="shared" si="32"/>
        <v/>
      </c>
      <c r="K1073" s="15"/>
      <c r="L1073" s="10" t="s">
        <v>25</v>
      </c>
      <c r="M1073" s="10"/>
      <c r="N1073" s="14" t="str">
        <f t="shared" si="33"/>
        <v/>
      </c>
      <c r="O1073" s="10" t="s">
        <v>25</v>
      </c>
      <c r="P1073" s="16"/>
    </row>
    <row r="1074" spans="2:16" ht="43.5" customHeight="1" x14ac:dyDescent="0.25">
      <c r="B1074" s="10" t="s">
        <v>2021</v>
      </c>
      <c r="C1074" s="10" t="s">
        <v>2154</v>
      </c>
      <c r="D1074" s="11" t="s">
        <v>2023</v>
      </c>
      <c r="E1074" s="22" t="s">
        <v>2155</v>
      </c>
      <c r="F1074" s="13" t="s">
        <v>2025</v>
      </c>
      <c r="G1074" s="4"/>
      <c r="H1074" s="4"/>
      <c r="I1074" s="5"/>
      <c r="J1074" s="14" t="str">
        <f t="shared" si="32"/>
        <v/>
      </c>
      <c r="K1074" s="15"/>
      <c r="L1074" s="10" t="s">
        <v>25</v>
      </c>
      <c r="M1074" s="10"/>
      <c r="N1074" s="14" t="str">
        <f t="shared" si="33"/>
        <v/>
      </c>
      <c r="O1074" s="10" t="s">
        <v>36</v>
      </c>
      <c r="P1074" s="16"/>
    </row>
    <row r="1075" spans="2:16" ht="43.5" customHeight="1" x14ac:dyDescent="0.25">
      <c r="B1075" s="10" t="s">
        <v>2021</v>
      </c>
      <c r="C1075" s="10" t="s">
        <v>2156</v>
      </c>
      <c r="D1075" s="11" t="s">
        <v>2023</v>
      </c>
      <c r="E1075" s="22" t="s">
        <v>2157</v>
      </c>
      <c r="F1075" s="13" t="s">
        <v>2025</v>
      </c>
      <c r="G1075" s="4"/>
      <c r="H1075" s="4"/>
      <c r="I1075" s="5"/>
      <c r="J1075" s="14" t="str">
        <f t="shared" si="32"/>
        <v/>
      </c>
      <c r="K1075" s="15"/>
      <c r="L1075" s="10" t="s">
        <v>25</v>
      </c>
      <c r="M1075" s="10"/>
      <c r="N1075" s="14" t="str">
        <f t="shared" si="33"/>
        <v/>
      </c>
      <c r="O1075" s="10" t="s">
        <v>36</v>
      </c>
      <c r="P1075" s="16"/>
    </row>
    <row r="1076" spans="2:16" ht="43.5" customHeight="1" x14ac:dyDescent="0.25">
      <c r="B1076" s="10" t="s">
        <v>2021</v>
      </c>
      <c r="C1076" s="10" t="s">
        <v>2158</v>
      </c>
      <c r="D1076" s="11" t="s">
        <v>2023</v>
      </c>
      <c r="E1076" s="22" t="s">
        <v>2159</v>
      </c>
      <c r="F1076" s="13" t="s">
        <v>2025</v>
      </c>
      <c r="G1076" s="4"/>
      <c r="H1076" s="4"/>
      <c r="I1076" s="5"/>
      <c r="J1076" s="14" t="str">
        <f t="shared" si="32"/>
        <v/>
      </c>
      <c r="K1076" s="15"/>
      <c r="L1076" s="10" t="s">
        <v>25</v>
      </c>
      <c r="M1076" s="10"/>
      <c r="N1076" s="14" t="str">
        <f t="shared" si="33"/>
        <v/>
      </c>
      <c r="O1076" s="10" t="s">
        <v>36</v>
      </c>
      <c r="P1076" s="16"/>
    </row>
    <row r="1077" spans="2:16" ht="43.5" customHeight="1" x14ac:dyDescent="0.25">
      <c r="B1077" s="10" t="s">
        <v>2021</v>
      </c>
      <c r="C1077" s="10" t="s">
        <v>2160</v>
      </c>
      <c r="D1077" s="11" t="s">
        <v>2023</v>
      </c>
      <c r="E1077" s="22" t="s">
        <v>2161</v>
      </c>
      <c r="F1077" s="13" t="s">
        <v>2025</v>
      </c>
      <c r="G1077" s="4"/>
      <c r="H1077" s="4"/>
      <c r="I1077" s="5"/>
      <c r="J1077" s="14" t="str">
        <f t="shared" si="32"/>
        <v/>
      </c>
      <c r="K1077" s="15"/>
      <c r="L1077" s="10" t="s">
        <v>25</v>
      </c>
      <c r="M1077" s="10"/>
      <c r="N1077" s="14" t="str">
        <f t="shared" si="33"/>
        <v/>
      </c>
      <c r="O1077" s="10" t="s">
        <v>36</v>
      </c>
      <c r="P1077" s="16"/>
    </row>
    <row r="1078" spans="2:16" ht="43.5" customHeight="1" x14ac:dyDescent="0.25">
      <c r="B1078" s="10" t="s">
        <v>2021</v>
      </c>
      <c r="C1078" s="10" t="s">
        <v>2162</v>
      </c>
      <c r="D1078" s="11" t="s">
        <v>2023</v>
      </c>
      <c r="E1078" s="22" t="s">
        <v>2163</v>
      </c>
      <c r="F1078" s="13" t="s">
        <v>2025</v>
      </c>
      <c r="G1078" s="4"/>
      <c r="H1078" s="4"/>
      <c r="I1078" s="5"/>
      <c r="J1078" s="14" t="str">
        <f t="shared" si="32"/>
        <v/>
      </c>
      <c r="K1078" s="15"/>
      <c r="L1078" s="10" t="s">
        <v>25</v>
      </c>
      <c r="M1078" s="10"/>
      <c r="N1078" s="14" t="str">
        <f t="shared" si="33"/>
        <v/>
      </c>
      <c r="O1078" s="10" t="s">
        <v>36</v>
      </c>
      <c r="P1078" s="16"/>
    </row>
    <row r="1079" spans="2:16" ht="43.5" customHeight="1" x14ac:dyDescent="0.25">
      <c r="B1079" s="10" t="s">
        <v>2021</v>
      </c>
      <c r="C1079" s="10" t="s">
        <v>2164</v>
      </c>
      <c r="D1079" s="11" t="s">
        <v>2023</v>
      </c>
      <c r="E1079" s="22" t="s">
        <v>2165</v>
      </c>
      <c r="F1079" s="13" t="s">
        <v>2025</v>
      </c>
      <c r="G1079" s="4"/>
      <c r="H1079" s="4"/>
      <c r="I1079" s="5"/>
      <c r="J1079" s="14" t="str">
        <f t="shared" si="32"/>
        <v/>
      </c>
      <c r="K1079" s="15"/>
      <c r="L1079" s="10" t="s">
        <v>25</v>
      </c>
      <c r="M1079" s="10"/>
      <c r="N1079" s="14" t="str">
        <f t="shared" si="33"/>
        <v/>
      </c>
      <c r="O1079" s="10" t="s">
        <v>36</v>
      </c>
      <c r="P1079" s="16"/>
    </row>
    <row r="1080" spans="2:16" ht="43.5" customHeight="1" x14ac:dyDescent="0.25">
      <c r="B1080" s="10" t="s">
        <v>2021</v>
      </c>
      <c r="C1080" s="10" t="s">
        <v>2166</v>
      </c>
      <c r="D1080" s="11" t="s">
        <v>2023</v>
      </c>
      <c r="E1080" s="22" t="s">
        <v>2167</v>
      </c>
      <c r="F1080" s="13" t="s">
        <v>2025</v>
      </c>
      <c r="G1080" s="4"/>
      <c r="H1080" s="4"/>
      <c r="I1080" s="5"/>
      <c r="J1080" s="14" t="str">
        <f t="shared" si="32"/>
        <v/>
      </c>
      <c r="K1080" s="15"/>
      <c r="L1080" s="10" t="s">
        <v>25</v>
      </c>
      <c r="M1080" s="10"/>
      <c r="N1080" s="14" t="str">
        <f t="shared" si="33"/>
        <v/>
      </c>
      <c r="O1080" s="10" t="s">
        <v>36</v>
      </c>
      <c r="P1080" s="16"/>
    </row>
    <row r="1081" spans="2:16" ht="43.5" customHeight="1" x14ac:dyDescent="0.25">
      <c r="B1081" s="10" t="s">
        <v>2021</v>
      </c>
      <c r="C1081" s="10" t="s">
        <v>2168</v>
      </c>
      <c r="D1081" s="11" t="s">
        <v>2023</v>
      </c>
      <c r="E1081" s="22" t="s">
        <v>2169</v>
      </c>
      <c r="F1081" s="13" t="s">
        <v>2025</v>
      </c>
      <c r="G1081" s="4"/>
      <c r="H1081" s="4"/>
      <c r="I1081" s="5"/>
      <c r="J1081" s="14" t="str">
        <f t="shared" si="32"/>
        <v/>
      </c>
      <c r="K1081" s="15"/>
      <c r="L1081" s="10" t="s">
        <v>25</v>
      </c>
      <c r="M1081" s="10"/>
      <c r="N1081" s="14" t="str">
        <f t="shared" si="33"/>
        <v/>
      </c>
      <c r="O1081" s="10" t="s">
        <v>36</v>
      </c>
      <c r="P1081" s="16"/>
    </row>
    <row r="1082" spans="2:16" ht="43.5" customHeight="1" x14ac:dyDescent="0.25">
      <c r="B1082" s="10" t="s">
        <v>2021</v>
      </c>
      <c r="C1082" s="10" t="s">
        <v>2170</v>
      </c>
      <c r="D1082" s="11" t="s">
        <v>2023</v>
      </c>
      <c r="E1082" s="22" t="s">
        <v>2171</v>
      </c>
      <c r="F1082" s="13" t="s">
        <v>2025</v>
      </c>
      <c r="G1082" s="4"/>
      <c r="H1082" s="4"/>
      <c r="I1082" s="5"/>
      <c r="J1082" s="14" t="str">
        <f t="shared" si="32"/>
        <v/>
      </c>
      <c r="K1082" s="15"/>
      <c r="L1082" s="10" t="s">
        <v>25</v>
      </c>
      <c r="M1082" s="10"/>
      <c r="N1082" s="14" t="str">
        <f t="shared" si="33"/>
        <v/>
      </c>
      <c r="O1082" s="10" t="s">
        <v>36</v>
      </c>
      <c r="P1082" s="16"/>
    </row>
    <row r="1083" spans="2:16" ht="43.5" customHeight="1" x14ac:dyDescent="0.25">
      <c r="B1083" s="10" t="s">
        <v>2021</v>
      </c>
      <c r="C1083" s="10" t="s">
        <v>2172</v>
      </c>
      <c r="D1083" s="11" t="s">
        <v>2023</v>
      </c>
      <c r="E1083" s="22" t="s">
        <v>2173</v>
      </c>
      <c r="F1083" s="13" t="s">
        <v>2025</v>
      </c>
      <c r="G1083" s="4"/>
      <c r="H1083" s="4"/>
      <c r="I1083" s="5"/>
      <c r="J1083" s="14" t="str">
        <f t="shared" si="32"/>
        <v/>
      </c>
      <c r="K1083" s="15"/>
      <c r="L1083" s="10" t="s">
        <v>25</v>
      </c>
      <c r="M1083" s="10"/>
      <c r="N1083" s="14" t="str">
        <f t="shared" si="33"/>
        <v/>
      </c>
      <c r="O1083" s="10" t="s">
        <v>36</v>
      </c>
      <c r="P1083" s="16"/>
    </row>
    <row r="1084" spans="2:16" ht="43.5" customHeight="1" x14ac:dyDescent="0.25">
      <c r="B1084" s="10" t="s">
        <v>2021</v>
      </c>
      <c r="C1084" s="10" t="s">
        <v>2174</v>
      </c>
      <c r="D1084" s="11" t="s">
        <v>2023</v>
      </c>
      <c r="E1084" s="22" t="s">
        <v>2175</v>
      </c>
      <c r="F1084" s="13" t="s">
        <v>2025</v>
      </c>
      <c r="G1084" s="4"/>
      <c r="H1084" s="4"/>
      <c r="I1084" s="5"/>
      <c r="J1084" s="14" t="str">
        <f t="shared" si="32"/>
        <v/>
      </c>
      <c r="K1084" s="15"/>
      <c r="L1084" s="10" t="s">
        <v>25</v>
      </c>
      <c r="M1084" s="10"/>
      <c r="N1084" s="14" t="str">
        <f t="shared" si="33"/>
        <v/>
      </c>
      <c r="O1084" s="10" t="s">
        <v>36</v>
      </c>
      <c r="P1084" s="16"/>
    </row>
    <row r="1085" spans="2:16" ht="43.5" customHeight="1" x14ac:dyDescent="0.25">
      <c r="B1085" s="10" t="s">
        <v>2021</v>
      </c>
      <c r="C1085" s="10" t="s">
        <v>2176</v>
      </c>
      <c r="D1085" s="11" t="s">
        <v>2023</v>
      </c>
      <c r="E1085" s="22" t="s">
        <v>2177</v>
      </c>
      <c r="F1085" s="13" t="s">
        <v>2025</v>
      </c>
      <c r="G1085" s="4"/>
      <c r="H1085" s="4"/>
      <c r="I1085" s="5"/>
      <c r="J1085" s="14" t="str">
        <f t="shared" si="32"/>
        <v/>
      </c>
      <c r="K1085" s="15"/>
      <c r="L1085" s="10" t="s">
        <v>25</v>
      </c>
      <c r="M1085" s="10"/>
      <c r="N1085" s="14" t="str">
        <f t="shared" si="33"/>
        <v/>
      </c>
      <c r="O1085" s="10" t="s">
        <v>25</v>
      </c>
      <c r="P1085" s="16"/>
    </row>
    <row r="1086" spans="2:16" ht="43.5" customHeight="1" x14ac:dyDescent="0.25">
      <c r="B1086" s="10" t="s">
        <v>2021</v>
      </c>
      <c r="C1086" s="10" t="s">
        <v>2178</v>
      </c>
      <c r="D1086" s="11" t="s">
        <v>2023</v>
      </c>
      <c r="E1086" s="22" t="s">
        <v>2179</v>
      </c>
      <c r="F1086" s="13" t="s">
        <v>2025</v>
      </c>
      <c r="G1086" s="4"/>
      <c r="H1086" s="4"/>
      <c r="I1086" s="5"/>
      <c r="J1086" s="14" t="str">
        <f t="shared" si="32"/>
        <v/>
      </c>
      <c r="K1086" s="15"/>
      <c r="L1086" s="10" t="s">
        <v>25</v>
      </c>
      <c r="M1086" s="10"/>
      <c r="N1086" s="14" t="str">
        <f t="shared" si="33"/>
        <v/>
      </c>
      <c r="O1086" s="10" t="s">
        <v>36</v>
      </c>
      <c r="P1086" s="16"/>
    </row>
    <row r="1087" spans="2:16" ht="43.5" customHeight="1" x14ac:dyDescent="0.25">
      <c r="B1087" s="10" t="s">
        <v>2021</v>
      </c>
      <c r="C1087" s="10" t="s">
        <v>2180</v>
      </c>
      <c r="D1087" s="11" t="s">
        <v>2023</v>
      </c>
      <c r="E1087" s="22" t="s">
        <v>2181</v>
      </c>
      <c r="F1087" s="13" t="s">
        <v>2025</v>
      </c>
      <c r="G1087" s="4"/>
      <c r="H1087" s="4"/>
      <c r="I1087" s="5"/>
      <c r="J1087" s="14" t="str">
        <f t="shared" si="32"/>
        <v/>
      </c>
      <c r="K1087" s="15"/>
      <c r="L1087" s="10" t="s">
        <v>25</v>
      </c>
      <c r="M1087" s="10"/>
      <c r="N1087" s="14" t="str">
        <f t="shared" si="33"/>
        <v/>
      </c>
      <c r="O1087" s="10" t="s">
        <v>36</v>
      </c>
      <c r="P1087" s="16"/>
    </row>
    <row r="1088" spans="2:16" ht="43.5" customHeight="1" x14ac:dyDescent="0.25">
      <c r="B1088" s="10" t="s">
        <v>2021</v>
      </c>
      <c r="C1088" s="10" t="s">
        <v>2182</v>
      </c>
      <c r="D1088" s="11" t="s">
        <v>2023</v>
      </c>
      <c r="E1088" s="22" t="s">
        <v>2183</v>
      </c>
      <c r="F1088" s="13" t="s">
        <v>2025</v>
      </c>
      <c r="G1088" s="4"/>
      <c r="H1088" s="4"/>
      <c r="I1088" s="5"/>
      <c r="J1088" s="14" t="str">
        <f t="shared" si="32"/>
        <v/>
      </c>
      <c r="K1088" s="15"/>
      <c r="L1088" s="10" t="s">
        <v>25</v>
      </c>
      <c r="M1088" s="10"/>
      <c r="N1088" s="14" t="str">
        <f t="shared" si="33"/>
        <v/>
      </c>
      <c r="O1088" s="10" t="s">
        <v>36</v>
      </c>
      <c r="P1088" s="16"/>
    </row>
    <row r="1089" spans="2:16" ht="43.5" customHeight="1" x14ac:dyDescent="0.25">
      <c r="B1089" s="10" t="s">
        <v>2021</v>
      </c>
      <c r="C1089" s="10" t="s">
        <v>2184</v>
      </c>
      <c r="D1089" s="11" t="s">
        <v>2023</v>
      </c>
      <c r="E1089" s="22" t="s">
        <v>2185</v>
      </c>
      <c r="F1089" s="13" t="s">
        <v>2025</v>
      </c>
      <c r="G1089" s="4"/>
      <c r="H1089" s="4"/>
      <c r="I1089" s="5"/>
      <c r="J1089" s="14" t="str">
        <f t="shared" si="32"/>
        <v/>
      </c>
      <c r="K1089" s="15"/>
      <c r="L1089" s="10" t="s">
        <v>25</v>
      </c>
      <c r="M1089" s="10"/>
      <c r="N1089" s="14" t="str">
        <f t="shared" si="33"/>
        <v/>
      </c>
      <c r="O1089" s="10" t="s">
        <v>36</v>
      </c>
      <c r="P1089" s="16"/>
    </row>
    <row r="1090" spans="2:16" ht="43.5" customHeight="1" x14ac:dyDescent="0.25">
      <c r="B1090" s="10" t="s">
        <v>2021</v>
      </c>
      <c r="C1090" s="10" t="s">
        <v>2186</v>
      </c>
      <c r="D1090" s="11" t="s">
        <v>2023</v>
      </c>
      <c r="E1090" s="22" t="s">
        <v>2187</v>
      </c>
      <c r="F1090" s="13" t="s">
        <v>2025</v>
      </c>
      <c r="G1090" s="4"/>
      <c r="H1090" s="4"/>
      <c r="I1090" s="5"/>
      <c r="J1090" s="14" t="str">
        <f t="shared" si="32"/>
        <v/>
      </c>
      <c r="K1090" s="15"/>
      <c r="L1090" s="10" t="s">
        <v>25</v>
      </c>
      <c r="M1090" s="10"/>
      <c r="N1090" s="14" t="str">
        <f t="shared" si="33"/>
        <v/>
      </c>
      <c r="O1090" s="10" t="s">
        <v>36</v>
      </c>
      <c r="P1090" s="16"/>
    </row>
    <row r="1091" spans="2:16" ht="43.5" customHeight="1" x14ac:dyDescent="0.25">
      <c r="B1091" s="10" t="s">
        <v>2021</v>
      </c>
      <c r="C1091" s="10" t="s">
        <v>2188</v>
      </c>
      <c r="D1091" s="11" t="s">
        <v>2023</v>
      </c>
      <c r="E1091" s="22" t="s">
        <v>2189</v>
      </c>
      <c r="F1091" s="13" t="s">
        <v>2025</v>
      </c>
      <c r="G1091" s="4"/>
      <c r="H1091" s="4"/>
      <c r="I1091" s="5"/>
      <c r="J1091" s="14" t="str">
        <f t="shared" si="32"/>
        <v/>
      </c>
      <c r="K1091" s="15"/>
      <c r="L1091" s="10" t="s">
        <v>25</v>
      </c>
      <c r="M1091" s="10"/>
      <c r="N1091" s="14" t="str">
        <f t="shared" si="33"/>
        <v/>
      </c>
      <c r="O1091" s="10" t="s">
        <v>25</v>
      </c>
      <c r="P1091" s="16"/>
    </row>
    <row r="1092" spans="2:16" ht="43.5" customHeight="1" x14ac:dyDescent="0.25">
      <c r="B1092" s="10" t="s">
        <v>2021</v>
      </c>
      <c r="C1092" s="10" t="s">
        <v>2190</v>
      </c>
      <c r="D1092" s="11" t="s">
        <v>2023</v>
      </c>
      <c r="E1092" s="22" t="s">
        <v>2191</v>
      </c>
      <c r="F1092" s="13" t="s">
        <v>2025</v>
      </c>
      <c r="G1092" s="4"/>
      <c r="H1092" s="4"/>
      <c r="I1092" s="5"/>
      <c r="J1092" s="14" t="str">
        <f t="shared" si="32"/>
        <v/>
      </c>
      <c r="K1092" s="15"/>
      <c r="L1092" s="10" t="s">
        <v>25</v>
      </c>
      <c r="M1092" s="10"/>
      <c r="N1092" s="14" t="str">
        <f t="shared" si="33"/>
        <v/>
      </c>
      <c r="O1092" s="10" t="s">
        <v>25</v>
      </c>
      <c r="P1092" s="16"/>
    </row>
    <row r="1093" spans="2:16" ht="43.5" customHeight="1" x14ac:dyDescent="0.25">
      <c r="B1093" s="10" t="s">
        <v>2021</v>
      </c>
      <c r="C1093" s="10" t="s">
        <v>2192</v>
      </c>
      <c r="D1093" s="11" t="s">
        <v>2023</v>
      </c>
      <c r="E1093" s="22" t="s">
        <v>2193</v>
      </c>
      <c r="F1093" s="13" t="s">
        <v>2025</v>
      </c>
      <c r="G1093" s="4"/>
      <c r="H1093" s="4"/>
      <c r="I1093" s="5"/>
      <c r="J1093" s="14" t="str">
        <f t="shared" si="32"/>
        <v/>
      </c>
      <c r="K1093" s="15"/>
      <c r="L1093" s="10" t="s">
        <v>25</v>
      </c>
      <c r="M1093" s="10"/>
      <c r="N1093" s="14" t="str">
        <f t="shared" si="33"/>
        <v/>
      </c>
      <c r="O1093" s="10" t="s">
        <v>25</v>
      </c>
      <c r="P1093" s="16"/>
    </row>
    <row r="1094" spans="2:16" ht="43.5" customHeight="1" x14ac:dyDescent="0.25">
      <c r="B1094" s="10" t="s">
        <v>2021</v>
      </c>
      <c r="C1094" s="10" t="s">
        <v>2194</v>
      </c>
      <c r="D1094" s="11" t="s">
        <v>2023</v>
      </c>
      <c r="E1094" s="22" t="s">
        <v>2195</v>
      </c>
      <c r="F1094" s="13" t="s">
        <v>2025</v>
      </c>
      <c r="G1094" s="4"/>
      <c r="H1094" s="4"/>
      <c r="I1094" s="5"/>
      <c r="J1094" s="14" t="str">
        <f t="shared" si="32"/>
        <v/>
      </c>
      <c r="K1094" s="15"/>
      <c r="L1094" s="10" t="s">
        <v>25</v>
      </c>
      <c r="M1094" s="10"/>
      <c r="N1094" s="14" t="str">
        <f t="shared" si="33"/>
        <v/>
      </c>
      <c r="O1094" s="10" t="s">
        <v>25</v>
      </c>
      <c r="P1094" s="16"/>
    </row>
    <row r="1095" spans="2:16" ht="43.5" customHeight="1" x14ac:dyDescent="0.25">
      <c r="B1095" s="10" t="s">
        <v>2021</v>
      </c>
      <c r="C1095" s="10" t="s">
        <v>2196</v>
      </c>
      <c r="D1095" s="11" t="s">
        <v>2023</v>
      </c>
      <c r="E1095" s="22" t="s">
        <v>2197</v>
      </c>
      <c r="F1095" s="13" t="s">
        <v>2025</v>
      </c>
      <c r="G1095" s="4"/>
      <c r="H1095" s="4"/>
      <c r="I1095" s="5"/>
      <c r="J1095" s="14" t="str">
        <f t="shared" ref="J1095:J1158" si="34">IF(G1095&lt;&gt;"Sim","",IF(H1095="Atende",5,IF(H1095="Atende parcialmente",2,IF(H1095="Não atende",0,""))))</f>
        <v/>
      </c>
      <c r="K1095" s="15"/>
      <c r="L1095" s="10" t="s">
        <v>25</v>
      </c>
      <c r="M1095" s="10"/>
      <c r="N1095" s="14" t="str">
        <f t="shared" ref="N1095:N1158" si="35">IF(L1095&lt;&gt;"Sim","",IF(M1095="Atende",5,IF(M1095="Atende parcialmente",2,IF(M1095="Não atende",0,""))))</f>
        <v/>
      </c>
      <c r="O1095" s="10" t="s">
        <v>36</v>
      </c>
      <c r="P1095" s="16"/>
    </row>
    <row r="1096" spans="2:16" ht="43.5" customHeight="1" x14ac:dyDescent="0.25">
      <c r="B1096" s="10" t="s">
        <v>2021</v>
      </c>
      <c r="C1096" s="10" t="s">
        <v>2198</v>
      </c>
      <c r="D1096" s="11" t="s">
        <v>2023</v>
      </c>
      <c r="E1096" s="22" t="s">
        <v>2199</v>
      </c>
      <c r="F1096" s="13" t="s">
        <v>2025</v>
      </c>
      <c r="G1096" s="4"/>
      <c r="H1096" s="4"/>
      <c r="I1096" s="5"/>
      <c r="J1096" s="14" t="str">
        <f t="shared" si="34"/>
        <v/>
      </c>
      <c r="K1096" s="15"/>
      <c r="L1096" s="10" t="s">
        <v>25</v>
      </c>
      <c r="M1096" s="10"/>
      <c r="N1096" s="14" t="str">
        <f t="shared" si="35"/>
        <v/>
      </c>
      <c r="O1096" s="10" t="s">
        <v>25</v>
      </c>
      <c r="P1096" s="16"/>
    </row>
    <row r="1097" spans="2:16" ht="43.5" customHeight="1" x14ac:dyDescent="0.25">
      <c r="B1097" s="10" t="s">
        <v>2021</v>
      </c>
      <c r="C1097" s="10" t="s">
        <v>2200</v>
      </c>
      <c r="D1097" s="11" t="s">
        <v>2023</v>
      </c>
      <c r="E1097" s="22" t="s">
        <v>2201</v>
      </c>
      <c r="F1097" s="13" t="s">
        <v>2025</v>
      </c>
      <c r="G1097" s="4"/>
      <c r="H1097" s="4"/>
      <c r="I1097" s="5"/>
      <c r="J1097" s="14" t="str">
        <f t="shared" si="34"/>
        <v/>
      </c>
      <c r="K1097" s="15"/>
      <c r="L1097" s="10" t="s">
        <v>25</v>
      </c>
      <c r="M1097" s="10"/>
      <c r="N1097" s="14" t="str">
        <f t="shared" si="35"/>
        <v/>
      </c>
      <c r="O1097" s="10" t="s">
        <v>36</v>
      </c>
      <c r="P1097" s="16"/>
    </row>
    <row r="1098" spans="2:16" ht="43.5" customHeight="1" x14ac:dyDescent="0.25">
      <c r="B1098" s="10" t="s">
        <v>2021</v>
      </c>
      <c r="C1098" s="10" t="s">
        <v>2202</v>
      </c>
      <c r="D1098" s="11" t="s">
        <v>2023</v>
      </c>
      <c r="E1098" s="22" t="s">
        <v>2203</v>
      </c>
      <c r="F1098" s="13" t="s">
        <v>2025</v>
      </c>
      <c r="G1098" s="4"/>
      <c r="H1098" s="4"/>
      <c r="I1098" s="5"/>
      <c r="J1098" s="14" t="str">
        <f t="shared" si="34"/>
        <v/>
      </c>
      <c r="K1098" s="15"/>
      <c r="L1098" s="10" t="s">
        <v>25</v>
      </c>
      <c r="M1098" s="10"/>
      <c r="N1098" s="14" t="str">
        <f t="shared" si="35"/>
        <v/>
      </c>
      <c r="O1098" s="10" t="s">
        <v>36</v>
      </c>
      <c r="P1098" s="16"/>
    </row>
    <row r="1099" spans="2:16" ht="43.5" customHeight="1" x14ac:dyDescent="0.25">
      <c r="B1099" s="10" t="s">
        <v>2021</v>
      </c>
      <c r="C1099" s="10" t="s">
        <v>2204</v>
      </c>
      <c r="D1099" s="11" t="s">
        <v>2023</v>
      </c>
      <c r="E1099" s="22" t="s">
        <v>2205</v>
      </c>
      <c r="F1099" s="13" t="s">
        <v>2025</v>
      </c>
      <c r="G1099" s="4"/>
      <c r="H1099" s="4"/>
      <c r="I1099" s="5"/>
      <c r="J1099" s="14" t="str">
        <f t="shared" si="34"/>
        <v/>
      </c>
      <c r="K1099" s="15"/>
      <c r="L1099" s="10" t="s">
        <v>25</v>
      </c>
      <c r="M1099" s="10"/>
      <c r="N1099" s="14" t="str">
        <f t="shared" si="35"/>
        <v/>
      </c>
      <c r="O1099" s="10" t="s">
        <v>36</v>
      </c>
      <c r="P1099" s="16"/>
    </row>
    <row r="1100" spans="2:16" ht="43.5" customHeight="1" x14ac:dyDescent="0.25">
      <c r="B1100" s="10" t="s">
        <v>2021</v>
      </c>
      <c r="C1100" s="10" t="s">
        <v>2206</v>
      </c>
      <c r="D1100" s="11" t="s">
        <v>2023</v>
      </c>
      <c r="E1100" s="22" t="s">
        <v>2207</v>
      </c>
      <c r="F1100" s="13" t="s">
        <v>2025</v>
      </c>
      <c r="G1100" s="4"/>
      <c r="H1100" s="4"/>
      <c r="I1100" s="5"/>
      <c r="J1100" s="14" t="str">
        <f t="shared" si="34"/>
        <v/>
      </c>
      <c r="K1100" s="15"/>
      <c r="L1100" s="10" t="s">
        <v>25</v>
      </c>
      <c r="M1100" s="10"/>
      <c r="N1100" s="14" t="str">
        <f t="shared" si="35"/>
        <v/>
      </c>
      <c r="O1100" s="10" t="s">
        <v>36</v>
      </c>
      <c r="P1100" s="16"/>
    </row>
    <row r="1101" spans="2:16" ht="43.5" customHeight="1" x14ac:dyDescent="0.25">
      <c r="B1101" s="10" t="s">
        <v>2021</v>
      </c>
      <c r="C1101" s="10" t="s">
        <v>2208</v>
      </c>
      <c r="D1101" s="11" t="s">
        <v>2023</v>
      </c>
      <c r="E1101" s="22" t="s">
        <v>2209</v>
      </c>
      <c r="F1101" s="13" t="s">
        <v>2025</v>
      </c>
      <c r="G1101" s="4"/>
      <c r="H1101" s="4"/>
      <c r="I1101" s="5"/>
      <c r="J1101" s="14" t="str">
        <f t="shared" si="34"/>
        <v/>
      </c>
      <c r="K1101" s="15"/>
      <c r="L1101" s="10" t="s">
        <v>25</v>
      </c>
      <c r="M1101" s="10"/>
      <c r="N1101" s="14" t="str">
        <f t="shared" si="35"/>
        <v/>
      </c>
      <c r="O1101" s="10" t="s">
        <v>36</v>
      </c>
      <c r="P1101" s="16"/>
    </row>
    <row r="1102" spans="2:16" ht="43.5" customHeight="1" x14ac:dyDescent="0.25">
      <c r="B1102" s="10" t="s">
        <v>2021</v>
      </c>
      <c r="C1102" s="10" t="s">
        <v>2210</v>
      </c>
      <c r="D1102" s="11" t="s">
        <v>2023</v>
      </c>
      <c r="E1102" s="22" t="s">
        <v>2211</v>
      </c>
      <c r="F1102" s="13" t="s">
        <v>2025</v>
      </c>
      <c r="G1102" s="4"/>
      <c r="H1102" s="4"/>
      <c r="I1102" s="5"/>
      <c r="J1102" s="14" t="str">
        <f t="shared" si="34"/>
        <v/>
      </c>
      <c r="K1102" s="15"/>
      <c r="L1102" s="10" t="s">
        <v>25</v>
      </c>
      <c r="M1102" s="10"/>
      <c r="N1102" s="14" t="str">
        <f t="shared" si="35"/>
        <v/>
      </c>
      <c r="O1102" s="10" t="s">
        <v>36</v>
      </c>
      <c r="P1102" s="16"/>
    </row>
    <row r="1103" spans="2:16" ht="43.5" customHeight="1" x14ac:dyDescent="0.25">
      <c r="B1103" s="10" t="s">
        <v>2021</v>
      </c>
      <c r="C1103" s="10" t="s">
        <v>2212</v>
      </c>
      <c r="D1103" s="11" t="s">
        <v>2023</v>
      </c>
      <c r="E1103" s="22" t="s">
        <v>2213</v>
      </c>
      <c r="F1103" s="13" t="s">
        <v>2025</v>
      </c>
      <c r="G1103" s="4"/>
      <c r="H1103" s="4"/>
      <c r="I1103" s="5"/>
      <c r="J1103" s="14" t="str">
        <f t="shared" si="34"/>
        <v/>
      </c>
      <c r="K1103" s="15"/>
      <c r="L1103" s="10" t="s">
        <v>25</v>
      </c>
      <c r="M1103" s="10"/>
      <c r="N1103" s="14" t="str">
        <f t="shared" si="35"/>
        <v/>
      </c>
      <c r="O1103" s="10" t="s">
        <v>25</v>
      </c>
      <c r="P1103" s="16"/>
    </row>
    <row r="1104" spans="2:16" ht="43.5" customHeight="1" x14ac:dyDescent="0.25">
      <c r="B1104" s="10" t="s">
        <v>2021</v>
      </c>
      <c r="C1104" s="10" t="s">
        <v>2214</v>
      </c>
      <c r="D1104" s="11" t="s">
        <v>2023</v>
      </c>
      <c r="E1104" s="22" t="s">
        <v>2215</v>
      </c>
      <c r="F1104" s="13" t="s">
        <v>2025</v>
      </c>
      <c r="G1104" s="4"/>
      <c r="H1104" s="4"/>
      <c r="I1104" s="5"/>
      <c r="J1104" s="14" t="str">
        <f t="shared" si="34"/>
        <v/>
      </c>
      <c r="K1104" s="15"/>
      <c r="L1104" s="10" t="s">
        <v>25</v>
      </c>
      <c r="M1104" s="10"/>
      <c r="N1104" s="14" t="str">
        <f t="shared" si="35"/>
        <v/>
      </c>
      <c r="O1104" s="10" t="s">
        <v>36</v>
      </c>
      <c r="P1104" s="16"/>
    </row>
    <row r="1105" spans="2:16" ht="43.5" customHeight="1" x14ac:dyDescent="0.25">
      <c r="B1105" s="10" t="s">
        <v>2021</v>
      </c>
      <c r="C1105" s="10" t="s">
        <v>2216</v>
      </c>
      <c r="D1105" s="11" t="s">
        <v>2023</v>
      </c>
      <c r="E1105" s="22" t="s">
        <v>2217</v>
      </c>
      <c r="F1105" s="13" t="s">
        <v>2025</v>
      </c>
      <c r="G1105" s="4"/>
      <c r="H1105" s="4"/>
      <c r="I1105" s="5"/>
      <c r="J1105" s="14" t="str">
        <f t="shared" si="34"/>
        <v/>
      </c>
      <c r="K1105" s="15"/>
      <c r="L1105" s="10" t="s">
        <v>25</v>
      </c>
      <c r="M1105" s="10"/>
      <c r="N1105" s="14" t="str">
        <f t="shared" si="35"/>
        <v/>
      </c>
      <c r="O1105" s="10" t="s">
        <v>36</v>
      </c>
      <c r="P1105" s="16"/>
    </row>
    <row r="1106" spans="2:16" ht="43.5" customHeight="1" x14ac:dyDescent="0.25">
      <c r="B1106" s="10" t="s">
        <v>2021</v>
      </c>
      <c r="C1106" s="10" t="s">
        <v>2218</v>
      </c>
      <c r="D1106" s="11" t="s">
        <v>2023</v>
      </c>
      <c r="E1106" s="22" t="s">
        <v>2219</v>
      </c>
      <c r="F1106" s="13" t="s">
        <v>2025</v>
      </c>
      <c r="G1106" s="4"/>
      <c r="H1106" s="4"/>
      <c r="I1106" s="5"/>
      <c r="J1106" s="14" t="str">
        <f t="shared" si="34"/>
        <v/>
      </c>
      <c r="K1106" s="15"/>
      <c r="L1106" s="10" t="s">
        <v>25</v>
      </c>
      <c r="M1106" s="10"/>
      <c r="N1106" s="14" t="str">
        <f t="shared" si="35"/>
        <v/>
      </c>
      <c r="O1106" s="10" t="s">
        <v>36</v>
      </c>
      <c r="P1106" s="16"/>
    </row>
    <row r="1107" spans="2:16" ht="43.5" customHeight="1" x14ac:dyDescent="0.25">
      <c r="B1107" s="10" t="s">
        <v>2021</v>
      </c>
      <c r="C1107" s="10" t="s">
        <v>2220</v>
      </c>
      <c r="D1107" s="11" t="s">
        <v>2023</v>
      </c>
      <c r="E1107" s="22" t="s">
        <v>2221</v>
      </c>
      <c r="F1107" s="13" t="s">
        <v>2025</v>
      </c>
      <c r="G1107" s="4"/>
      <c r="H1107" s="4"/>
      <c r="I1107" s="5"/>
      <c r="J1107" s="14" t="str">
        <f t="shared" si="34"/>
        <v/>
      </c>
      <c r="K1107" s="15"/>
      <c r="L1107" s="10" t="s">
        <v>25</v>
      </c>
      <c r="M1107" s="10"/>
      <c r="N1107" s="14" t="str">
        <f t="shared" si="35"/>
        <v/>
      </c>
      <c r="O1107" s="10" t="s">
        <v>36</v>
      </c>
      <c r="P1107" s="16"/>
    </row>
    <row r="1108" spans="2:16" ht="43.5" customHeight="1" x14ac:dyDescent="0.25">
      <c r="B1108" s="10" t="s">
        <v>2021</v>
      </c>
      <c r="C1108" s="10" t="s">
        <v>2222</v>
      </c>
      <c r="D1108" s="11" t="s">
        <v>2023</v>
      </c>
      <c r="E1108" s="22" t="s">
        <v>2223</v>
      </c>
      <c r="F1108" s="13" t="s">
        <v>2025</v>
      </c>
      <c r="G1108" s="4"/>
      <c r="H1108" s="4"/>
      <c r="I1108" s="5"/>
      <c r="J1108" s="14" t="str">
        <f t="shared" si="34"/>
        <v/>
      </c>
      <c r="K1108" s="15"/>
      <c r="L1108" s="10" t="s">
        <v>25</v>
      </c>
      <c r="M1108" s="10"/>
      <c r="N1108" s="14" t="str">
        <f t="shared" si="35"/>
        <v/>
      </c>
      <c r="O1108" s="10" t="s">
        <v>36</v>
      </c>
      <c r="P1108" s="16"/>
    </row>
    <row r="1109" spans="2:16" ht="43.5" customHeight="1" x14ac:dyDescent="0.25">
      <c r="B1109" s="10" t="s">
        <v>2021</v>
      </c>
      <c r="C1109" s="10" t="s">
        <v>2224</v>
      </c>
      <c r="D1109" s="11" t="s">
        <v>2023</v>
      </c>
      <c r="E1109" s="22" t="s">
        <v>2225</v>
      </c>
      <c r="F1109" s="13" t="s">
        <v>2025</v>
      </c>
      <c r="G1109" s="4"/>
      <c r="H1109" s="4"/>
      <c r="I1109" s="5"/>
      <c r="J1109" s="14" t="str">
        <f t="shared" si="34"/>
        <v/>
      </c>
      <c r="K1109" s="15"/>
      <c r="L1109" s="10" t="s">
        <v>25</v>
      </c>
      <c r="M1109" s="10"/>
      <c r="N1109" s="14" t="str">
        <f t="shared" si="35"/>
        <v/>
      </c>
      <c r="O1109" s="10" t="s">
        <v>36</v>
      </c>
      <c r="P1109" s="16"/>
    </row>
    <row r="1110" spans="2:16" ht="87" customHeight="1" x14ac:dyDescent="0.25">
      <c r="B1110" s="17" t="s">
        <v>2226</v>
      </c>
      <c r="C1110" s="17" t="s">
        <v>2227</v>
      </c>
      <c r="D1110" s="18" t="s">
        <v>2228</v>
      </c>
      <c r="E1110" s="23" t="s">
        <v>2229</v>
      </c>
      <c r="F1110" s="20" t="s">
        <v>2230</v>
      </c>
      <c r="G1110" s="4"/>
      <c r="H1110" s="4"/>
      <c r="I1110" s="5"/>
      <c r="J1110" s="14" t="str">
        <f t="shared" si="34"/>
        <v/>
      </c>
      <c r="K1110" s="15"/>
      <c r="L1110" s="10" t="s">
        <v>25</v>
      </c>
      <c r="M1110" s="10"/>
      <c r="N1110" s="14" t="str">
        <f t="shared" si="35"/>
        <v/>
      </c>
      <c r="O1110" s="10" t="s">
        <v>25</v>
      </c>
      <c r="P1110" s="16"/>
    </row>
    <row r="1111" spans="2:16" ht="57.95" customHeight="1" x14ac:dyDescent="0.25">
      <c r="B1111" s="17" t="s">
        <v>2226</v>
      </c>
      <c r="C1111" s="17" t="s">
        <v>2231</v>
      </c>
      <c r="D1111" s="18" t="s">
        <v>2228</v>
      </c>
      <c r="E1111" s="23" t="s">
        <v>2232</v>
      </c>
      <c r="F1111" s="20" t="s">
        <v>2230</v>
      </c>
      <c r="G1111" s="4"/>
      <c r="H1111" s="4"/>
      <c r="I1111" s="5"/>
      <c r="J1111" s="14" t="str">
        <f t="shared" si="34"/>
        <v/>
      </c>
      <c r="K1111" s="15"/>
      <c r="L1111" s="10" t="s">
        <v>25</v>
      </c>
      <c r="M1111" s="10"/>
      <c r="N1111" s="14" t="str">
        <f t="shared" si="35"/>
        <v/>
      </c>
      <c r="O1111" s="10" t="s">
        <v>25</v>
      </c>
      <c r="P1111" s="16"/>
    </row>
    <row r="1112" spans="2:16" ht="57.95" customHeight="1" x14ac:dyDescent="0.25">
      <c r="B1112" s="17" t="s">
        <v>2226</v>
      </c>
      <c r="C1112" s="17" t="s">
        <v>2233</v>
      </c>
      <c r="D1112" s="18" t="s">
        <v>2228</v>
      </c>
      <c r="E1112" s="23" t="s">
        <v>2234</v>
      </c>
      <c r="F1112" s="20" t="s">
        <v>2230</v>
      </c>
      <c r="G1112" s="4"/>
      <c r="H1112" s="4"/>
      <c r="I1112" s="5"/>
      <c r="J1112" s="14" t="str">
        <f t="shared" si="34"/>
        <v/>
      </c>
      <c r="K1112" s="15"/>
      <c r="L1112" s="10" t="s">
        <v>25</v>
      </c>
      <c r="M1112" s="10"/>
      <c r="N1112" s="14" t="str">
        <f t="shared" si="35"/>
        <v/>
      </c>
      <c r="O1112" s="10" t="s">
        <v>25</v>
      </c>
      <c r="P1112" s="16"/>
    </row>
    <row r="1113" spans="2:16" ht="57.95" customHeight="1" x14ac:dyDescent="0.25">
      <c r="B1113" s="17" t="s">
        <v>2226</v>
      </c>
      <c r="C1113" s="17" t="s">
        <v>2235</v>
      </c>
      <c r="D1113" s="18" t="s">
        <v>2228</v>
      </c>
      <c r="E1113" s="23" t="s">
        <v>2236</v>
      </c>
      <c r="F1113" s="20" t="s">
        <v>2230</v>
      </c>
      <c r="G1113" s="4"/>
      <c r="H1113" s="4"/>
      <c r="I1113" s="5"/>
      <c r="J1113" s="14" t="str">
        <f t="shared" si="34"/>
        <v/>
      </c>
      <c r="K1113" s="15"/>
      <c r="L1113" s="10" t="s">
        <v>25</v>
      </c>
      <c r="M1113" s="10"/>
      <c r="N1113" s="14" t="str">
        <f t="shared" si="35"/>
        <v/>
      </c>
      <c r="O1113" s="10" t="s">
        <v>25</v>
      </c>
      <c r="P1113" s="16"/>
    </row>
    <row r="1114" spans="2:16" ht="57.95" customHeight="1" x14ac:dyDescent="0.25">
      <c r="B1114" s="17" t="s">
        <v>2226</v>
      </c>
      <c r="C1114" s="17" t="s">
        <v>2237</v>
      </c>
      <c r="D1114" s="18" t="s">
        <v>2228</v>
      </c>
      <c r="E1114" s="23" t="s">
        <v>2238</v>
      </c>
      <c r="F1114" s="20" t="s">
        <v>2230</v>
      </c>
      <c r="G1114" s="4"/>
      <c r="H1114" s="4"/>
      <c r="I1114" s="5"/>
      <c r="J1114" s="14" t="str">
        <f t="shared" si="34"/>
        <v/>
      </c>
      <c r="K1114" s="15"/>
      <c r="L1114" s="10" t="s">
        <v>25</v>
      </c>
      <c r="M1114" s="10"/>
      <c r="N1114" s="14" t="str">
        <f t="shared" si="35"/>
        <v/>
      </c>
      <c r="O1114" s="10" t="s">
        <v>25</v>
      </c>
      <c r="P1114" s="16"/>
    </row>
    <row r="1115" spans="2:16" ht="43.5" customHeight="1" x14ac:dyDescent="0.25">
      <c r="B1115" s="17" t="s">
        <v>2226</v>
      </c>
      <c r="C1115" s="17" t="s">
        <v>2239</v>
      </c>
      <c r="D1115" s="18" t="s">
        <v>2228</v>
      </c>
      <c r="E1115" s="23" t="s">
        <v>2240</v>
      </c>
      <c r="F1115" s="20" t="s">
        <v>2230</v>
      </c>
      <c r="G1115" s="4"/>
      <c r="H1115" s="4"/>
      <c r="I1115" s="5"/>
      <c r="J1115" s="14" t="str">
        <f t="shared" si="34"/>
        <v/>
      </c>
      <c r="K1115" s="15"/>
      <c r="L1115" s="10" t="s">
        <v>25</v>
      </c>
      <c r="M1115" s="10"/>
      <c r="N1115" s="14" t="str">
        <f t="shared" si="35"/>
        <v/>
      </c>
      <c r="O1115" s="10" t="s">
        <v>25</v>
      </c>
      <c r="P1115" s="16"/>
    </row>
    <row r="1116" spans="2:16" ht="43.5" customHeight="1" x14ac:dyDescent="0.25">
      <c r="B1116" s="17" t="s">
        <v>2226</v>
      </c>
      <c r="C1116" s="17" t="s">
        <v>2241</v>
      </c>
      <c r="D1116" s="18" t="s">
        <v>2228</v>
      </c>
      <c r="E1116" s="23" t="s">
        <v>2242</v>
      </c>
      <c r="F1116" s="20" t="s">
        <v>2230</v>
      </c>
      <c r="G1116" s="4"/>
      <c r="H1116" s="4"/>
      <c r="I1116" s="5"/>
      <c r="J1116" s="14" t="str">
        <f t="shared" si="34"/>
        <v/>
      </c>
      <c r="K1116" s="15"/>
      <c r="L1116" s="10" t="s">
        <v>25</v>
      </c>
      <c r="M1116" s="10"/>
      <c r="N1116" s="14" t="str">
        <f t="shared" si="35"/>
        <v/>
      </c>
      <c r="O1116" s="10" t="s">
        <v>25</v>
      </c>
      <c r="P1116" s="16"/>
    </row>
    <row r="1117" spans="2:16" ht="57.95" customHeight="1" x14ac:dyDescent="0.25">
      <c r="B1117" s="17" t="s">
        <v>2226</v>
      </c>
      <c r="C1117" s="17" t="s">
        <v>2243</v>
      </c>
      <c r="D1117" s="18" t="s">
        <v>2228</v>
      </c>
      <c r="E1117" s="23" t="s">
        <v>2244</v>
      </c>
      <c r="F1117" s="20" t="s">
        <v>2230</v>
      </c>
      <c r="G1117" s="4"/>
      <c r="H1117" s="4"/>
      <c r="I1117" s="5"/>
      <c r="J1117" s="14" t="str">
        <f t="shared" si="34"/>
        <v/>
      </c>
      <c r="K1117" s="15"/>
      <c r="L1117" s="10" t="s">
        <v>25</v>
      </c>
      <c r="M1117" s="10"/>
      <c r="N1117" s="14" t="str">
        <f t="shared" si="35"/>
        <v/>
      </c>
      <c r="O1117" s="10" t="s">
        <v>25</v>
      </c>
      <c r="P1117" s="16"/>
    </row>
    <row r="1118" spans="2:16" ht="57.95" customHeight="1" x14ac:dyDescent="0.25">
      <c r="B1118" s="17" t="s">
        <v>2226</v>
      </c>
      <c r="C1118" s="17" t="s">
        <v>2245</v>
      </c>
      <c r="D1118" s="18" t="s">
        <v>2228</v>
      </c>
      <c r="E1118" s="23" t="s">
        <v>2246</v>
      </c>
      <c r="F1118" s="20" t="s">
        <v>2230</v>
      </c>
      <c r="G1118" s="4"/>
      <c r="H1118" s="4"/>
      <c r="I1118" s="5"/>
      <c r="J1118" s="14" t="str">
        <f t="shared" si="34"/>
        <v/>
      </c>
      <c r="K1118" s="15"/>
      <c r="L1118" s="10" t="s">
        <v>25</v>
      </c>
      <c r="M1118" s="10"/>
      <c r="N1118" s="14" t="str">
        <f t="shared" si="35"/>
        <v/>
      </c>
      <c r="O1118" s="10" t="s">
        <v>25</v>
      </c>
      <c r="P1118" s="16"/>
    </row>
    <row r="1119" spans="2:16" ht="43.5" customHeight="1" x14ac:dyDescent="0.25">
      <c r="B1119" s="17" t="s">
        <v>2226</v>
      </c>
      <c r="C1119" s="17" t="s">
        <v>2247</v>
      </c>
      <c r="D1119" s="18" t="s">
        <v>2228</v>
      </c>
      <c r="E1119" s="23" t="s">
        <v>2248</v>
      </c>
      <c r="F1119" s="20" t="s">
        <v>2230</v>
      </c>
      <c r="G1119" s="4"/>
      <c r="H1119" s="4"/>
      <c r="I1119" s="5"/>
      <c r="J1119" s="14" t="str">
        <f t="shared" si="34"/>
        <v/>
      </c>
      <c r="K1119" s="15"/>
      <c r="L1119" s="10" t="s">
        <v>25</v>
      </c>
      <c r="M1119" s="10"/>
      <c r="N1119" s="14" t="str">
        <f t="shared" si="35"/>
        <v/>
      </c>
      <c r="O1119" s="10" t="s">
        <v>36</v>
      </c>
      <c r="P1119" s="16"/>
    </row>
    <row r="1120" spans="2:16" ht="57.95" customHeight="1" x14ac:dyDescent="0.25">
      <c r="B1120" s="17" t="s">
        <v>2226</v>
      </c>
      <c r="C1120" s="17" t="s">
        <v>2249</v>
      </c>
      <c r="D1120" s="18" t="s">
        <v>2228</v>
      </c>
      <c r="E1120" s="23" t="s">
        <v>2250</v>
      </c>
      <c r="F1120" s="20" t="s">
        <v>2230</v>
      </c>
      <c r="G1120" s="4"/>
      <c r="H1120" s="4"/>
      <c r="I1120" s="5"/>
      <c r="J1120" s="14" t="str">
        <f t="shared" si="34"/>
        <v/>
      </c>
      <c r="K1120" s="15"/>
      <c r="L1120" s="10" t="s">
        <v>25</v>
      </c>
      <c r="M1120" s="10"/>
      <c r="N1120" s="14" t="str">
        <f t="shared" si="35"/>
        <v/>
      </c>
      <c r="O1120" s="10" t="s">
        <v>25</v>
      </c>
      <c r="P1120" s="16"/>
    </row>
    <row r="1121" spans="2:16" ht="57.95" customHeight="1" x14ac:dyDescent="0.25">
      <c r="B1121" s="17" t="s">
        <v>2226</v>
      </c>
      <c r="C1121" s="17" t="s">
        <v>2251</v>
      </c>
      <c r="D1121" s="18" t="s">
        <v>2228</v>
      </c>
      <c r="E1121" s="23" t="s">
        <v>2252</v>
      </c>
      <c r="F1121" s="20" t="s">
        <v>2230</v>
      </c>
      <c r="G1121" s="4"/>
      <c r="H1121" s="4"/>
      <c r="I1121" s="5"/>
      <c r="J1121" s="14" t="str">
        <f t="shared" si="34"/>
        <v/>
      </c>
      <c r="K1121" s="15"/>
      <c r="L1121" s="10" t="s">
        <v>25</v>
      </c>
      <c r="M1121" s="10"/>
      <c r="N1121" s="14" t="str">
        <f t="shared" si="35"/>
        <v/>
      </c>
      <c r="O1121" s="10" t="s">
        <v>25</v>
      </c>
      <c r="P1121" s="16"/>
    </row>
    <row r="1122" spans="2:16" ht="57.95" customHeight="1" x14ac:dyDescent="0.25">
      <c r="B1122" s="17" t="s">
        <v>2226</v>
      </c>
      <c r="C1122" s="17" t="s">
        <v>2253</v>
      </c>
      <c r="D1122" s="18" t="s">
        <v>2228</v>
      </c>
      <c r="E1122" s="23" t="s">
        <v>2254</v>
      </c>
      <c r="F1122" s="20" t="s">
        <v>2230</v>
      </c>
      <c r="G1122" s="4"/>
      <c r="H1122" s="4"/>
      <c r="I1122" s="5"/>
      <c r="J1122" s="14" t="str">
        <f t="shared" si="34"/>
        <v/>
      </c>
      <c r="K1122" s="15"/>
      <c r="L1122" s="10" t="s">
        <v>25</v>
      </c>
      <c r="M1122" s="10"/>
      <c r="N1122" s="14" t="str">
        <f t="shared" si="35"/>
        <v/>
      </c>
      <c r="O1122" s="10" t="s">
        <v>25</v>
      </c>
      <c r="P1122" s="16"/>
    </row>
    <row r="1123" spans="2:16" ht="43.5" customHeight="1" x14ac:dyDescent="0.25">
      <c r="B1123" s="17" t="s">
        <v>2226</v>
      </c>
      <c r="C1123" s="17" t="s">
        <v>2255</v>
      </c>
      <c r="D1123" s="18" t="s">
        <v>2228</v>
      </c>
      <c r="E1123" s="23" t="s">
        <v>2256</v>
      </c>
      <c r="F1123" s="20" t="s">
        <v>2230</v>
      </c>
      <c r="G1123" s="4"/>
      <c r="H1123" s="4"/>
      <c r="I1123" s="5"/>
      <c r="J1123" s="14" t="str">
        <f t="shared" si="34"/>
        <v/>
      </c>
      <c r="K1123" s="15"/>
      <c r="L1123" s="10" t="s">
        <v>25</v>
      </c>
      <c r="M1123" s="10"/>
      <c r="N1123" s="14" t="str">
        <f t="shared" si="35"/>
        <v/>
      </c>
      <c r="O1123" s="10" t="s">
        <v>25</v>
      </c>
      <c r="P1123" s="16"/>
    </row>
    <row r="1124" spans="2:16" ht="43.5" customHeight="1" x14ac:dyDescent="0.25">
      <c r="B1124" s="17" t="s">
        <v>2226</v>
      </c>
      <c r="C1124" s="17" t="s">
        <v>2257</v>
      </c>
      <c r="D1124" s="18" t="s">
        <v>2228</v>
      </c>
      <c r="E1124" s="23" t="s">
        <v>2258</v>
      </c>
      <c r="F1124" s="20" t="s">
        <v>2230</v>
      </c>
      <c r="G1124" s="4"/>
      <c r="H1124" s="4"/>
      <c r="I1124" s="5"/>
      <c r="J1124" s="14" t="str">
        <f t="shared" si="34"/>
        <v/>
      </c>
      <c r="K1124" s="15"/>
      <c r="L1124" s="10" t="s">
        <v>25</v>
      </c>
      <c r="M1124" s="10"/>
      <c r="N1124" s="14" t="str">
        <f t="shared" si="35"/>
        <v/>
      </c>
      <c r="O1124" s="10" t="s">
        <v>25</v>
      </c>
      <c r="P1124" s="16"/>
    </row>
    <row r="1125" spans="2:16" ht="43.5" customHeight="1" x14ac:dyDescent="0.25">
      <c r="B1125" s="17" t="s">
        <v>2226</v>
      </c>
      <c r="C1125" s="17" t="s">
        <v>2259</v>
      </c>
      <c r="D1125" s="18" t="s">
        <v>2228</v>
      </c>
      <c r="E1125" s="23" t="s">
        <v>2260</v>
      </c>
      <c r="F1125" s="20" t="s">
        <v>2230</v>
      </c>
      <c r="G1125" s="4"/>
      <c r="H1125" s="4"/>
      <c r="I1125" s="5"/>
      <c r="J1125" s="14" t="str">
        <f t="shared" si="34"/>
        <v/>
      </c>
      <c r="K1125" s="15"/>
      <c r="L1125" s="10" t="s">
        <v>25</v>
      </c>
      <c r="M1125" s="10"/>
      <c r="N1125" s="14" t="str">
        <f t="shared" si="35"/>
        <v/>
      </c>
      <c r="O1125" s="10" t="s">
        <v>25</v>
      </c>
      <c r="P1125" s="16"/>
    </row>
    <row r="1126" spans="2:16" ht="43.5" customHeight="1" x14ac:dyDescent="0.25">
      <c r="B1126" s="17" t="s">
        <v>2226</v>
      </c>
      <c r="C1126" s="17" t="s">
        <v>2261</v>
      </c>
      <c r="D1126" s="18" t="s">
        <v>2228</v>
      </c>
      <c r="E1126" s="23" t="s">
        <v>2262</v>
      </c>
      <c r="F1126" s="20" t="s">
        <v>2230</v>
      </c>
      <c r="G1126" s="4"/>
      <c r="H1126" s="4"/>
      <c r="I1126" s="5"/>
      <c r="J1126" s="14" t="str">
        <f t="shared" si="34"/>
        <v/>
      </c>
      <c r="K1126" s="15"/>
      <c r="L1126" s="10" t="s">
        <v>25</v>
      </c>
      <c r="M1126" s="10"/>
      <c r="N1126" s="14" t="str">
        <f t="shared" si="35"/>
        <v/>
      </c>
      <c r="O1126" s="10" t="s">
        <v>25</v>
      </c>
      <c r="P1126" s="16"/>
    </row>
    <row r="1127" spans="2:16" ht="43.5" customHeight="1" x14ac:dyDescent="0.25">
      <c r="B1127" s="17" t="s">
        <v>2226</v>
      </c>
      <c r="C1127" s="17" t="s">
        <v>2263</v>
      </c>
      <c r="D1127" s="18" t="s">
        <v>2228</v>
      </c>
      <c r="E1127" s="23" t="s">
        <v>2264</v>
      </c>
      <c r="F1127" s="20" t="s">
        <v>2230</v>
      </c>
      <c r="G1127" s="4"/>
      <c r="H1127" s="4"/>
      <c r="I1127" s="5"/>
      <c r="J1127" s="14" t="str">
        <f t="shared" si="34"/>
        <v/>
      </c>
      <c r="K1127" s="15"/>
      <c r="L1127" s="10" t="s">
        <v>25</v>
      </c>
      <c r="M1127" s="10"/>
      <c r="N1127" s="14" t="str">
        <f t="shared" si="35"/>
        <v/>
      </c>
      <c r="O1127" s="10" t="s">
        <v>25</v>
      </c>
      <c r="P1127" s="16"/>
    </row>
    <row r="1128" spans="2:16" ht="43.5" customHeight="1" x14ac:dyDescent="0.25">
      <c r="B1128" s="17" t="s">
        <v>2226</v>
      </c>
      <c r="C1128" s="17" t="s">
        <v>2265</v>
      </c>
      <c r="D1128" s="18" t="s">
        <v>2228</v>
      </c>
      <c r="E1128" s="23" t="s">
        <v>2266</v>
      </c>
      <c r="F1128" s="20" t="s">
        <v>2230</v>
      </c>
      <c r="G1128" s="4"/>
      <c r="H1128" s="4"/>
      <c r="I1128" s="5"/>
      <c r="J1128" s="14" t="str">
        <f t="shared" si="34"/>
        <v/>
      </c>
      <c r="K1128" s="15"/>
      <c r="L1128" s="10" t="s">
        <v>25</v>
      </c>
      <c r="M1128" s="10"/>
      <c r="N1128" s="14" t="str">
        <f t="shared" si="35"/>
        <v/>
      </c>
      <c r="O1128" s="10" t="s">
        <v>25</v>
      </c>
      <c r="P1128" s="16"/>
    </row>
    <row r="1129" spans="2:16" ht="43.5" customHeight="1" x14ac:dyDescent="0.25">
      <c r="B1129" s="17" t="s">
        <v>2226</v>
      </c>
      <c r="C1129" s="17" t="s">
        <v>2267</v>
      </c>
      <c r="D1129" s="18" t="s">
        <v>2228</v>
      </c>
      <c r="E1129" s="23" t="s">
        <v>2268</v>
      </c>
      <c r="F1129" s="20" t="s">
        <v>2230</v>
      </c>
      <c r="G1129" s="4"/>
      <c r="H1129" s="4"/>
      <c r="I1129" s="5"/>
      <c r="J1129" s="14" t="str">
        <f t="shared" si="34"/>
        <v/>
      </c>
      <c r="K1129" s="15"/>
      <c r="L1129" s="10" t="s">
        <v>25</v>
      </c>
      <c r="M1129" s="10"/>
      <c r="N1129" s="14" t="str">
        <f t="shared" si="35"/>
        <v/>
      </c>
      <c r="O1129" s="10" t="s">
        <v>36</v>
      </c>
      <c r="P1129" s="16"/>
    </row>
    <row r="1130" spans="2:16" ht="43.5" customHeight="1" x14ac:dyDescent="0.25">
      <c r="B1130" s="17" t="s">
        <v>2226</v>
      </c>
      <c r="C1130" s="17" t="s">
        <v>2269</v>
      </c>
      <c r="D1130" s="18" t="s">
        <v>2228</v>
      </c>
      <c r="E1130" s="23" t="s">
        <v>2270</v>
      </c>
      <c r="F1130" s="20" t="s">
        <v>2230</v>
      </c>
      <c r="G1130" s="4"/>
      <c r="H1130" s="4"/>
      <c r="I1130" s="5"/>
      <c r="J1130" s="14" t="str">
        <f t="shared" si="34"/>
        <v/>
      </c>
      <c r="K1130" s="15"/>
      <c r="L1130" s="10" t="s">
        <v>25</v>
      </c>
      <c r="M1130" s="10"/>
      <c r="N1130" s="14" t="str">
        <f t="shared" si="35"/>
        <v/>
      </c>
      <c r="O1130" s="10" t="s">
        <v>36</v>
      </c>
      <c r="P1130" s="16"/>
    </row>
    <row r="1131" spans="2:16" ht="43.5" customHeight="1" x14ac:dyDescent="0.25">
      <c r="B1131" s="17" t="s">
        <v>2226</v>
      </c>
      <c r="C1131" s="17" t="s">
        <v>2271</v>
      </c>
      <c r="D1131" s="18" t="s">
        <v>2228</v>
      </c>
      <c r="E1131" s="23" t="s">
        <v>2272</v>
      </c>
      <c r="F1131" s="20" t="s">
        <v>2230</v>
      </c>
      <c r="G1131" s="4"/>
      <c r="H1131" s="4"/>
      <c r="I1131" s="5"/>
      <c r="J1131" s="14" t="str">
        <f t="shared" si="34"/>
        <v/>
      </c>
      <c r="K1131" s="15"/>
      <c r="L1131" s="10" t="s">
        <v>25</v>
      </c>
      <c r="M1131" s="10"/>
      <c r="N1131" s="14" t="str">
        <f t="shared" si="35"/>
        <v/>
      </c>
      <c r="O1131" s="10" t="s">
        <v>36</v>
      </c>
      <c r="P1131" s="16"/>
    </row>
    <row r="1132" spans="2:16" ht="43.5" customHeight="1" x14ac:dyDescent="0.25">
      <c r="B1132" s="17" t="s">
        <v>2226</v>
      </c>
      <c r="C1132" s="17" t="s">
        <v>2273</v>
      </c>
      <c r="D1132" s="18" t="s">
        <v>2228</v>
      </c>
      <c r="E1132" s="23" t="s">
        <v>2274</v>
      </c>
      <c r="F1132" s="20" t="s">
        <v>2230</v>
      </c>
      <c r="G1132" s="4"/>
      <c r="H1132" s="4"/>
      <c r="I1132" s="5"/>
      <c r="J1132" s="14" t="str">
        <f t="shared" si="34"/>
        <v/>
      </c>
      <c r="K1132" s="15"/>
      <c r="L1132" s="10" t="s">
        <v>25</v>
      </c>
      <c r="M1132" s="10"/>
      <c r="N1132" s="14" t="str">
        <f t="shared" si="35"/>
        <v/>
      </c>
      <c r="O1132" s="10" t="s">
        <v>25</v>
      </c>
      <c r="P1132" s="16"/>
    </row>
    <row r="1133" spans="2:16" ht="43.5" customHeight="1" x14ac:dyDescent="0.25">
      <c r="B1133" s="17" t="s">
        <v>2226</v>
      </c>
      <c r="C1133" s="17" t="s">
        <v>2275</v>
      </c>
      <c r="D1133" s="18" t="s">
        <v>2228</v>
      </c>
      <c r="E1133" s="23" t="s">
        <v>2276</v>
      </c>
      <c r="F1133" s="20" t="s">
        <v>2230</v>
      </c>
      <c r="G1133" s="4"/>
      <c r="H1133" s="4"/>
      <c r="I1133" s="5"/>
      <c r="J1133" s="14" t="str">
        <f t="shared" si="34"/>
        <v/>
      </c>
      <c r="K1133" s="15"/>
      <c r="L1133" s="10" t="s">
        <v>25</v>
      </c>
      <c r="M1133" s="10"/>
      <c r="N1133" s="14" t="str">
        <f t="shared" si="35"/>
        <v/>
      </c>
      <c r="O1133" s="10" t="s">
        <v>25</v>
      </c>
      <c r="P1133" s="16"/>
    </row>
    <row r="1134" spans="2:16" ht="43.5" customHeight="1" x14ac:dyDescent="0.25">
      <c r="B1134" s="17" t="s">
        <v>2226</v>
      </c>
      <c r="C1134" s="17" t="s">
        <v>2277</v>
      </c>
      <c r="D1134" s="18" t="s">
        <v>2228</v>
      </c>
      <c r="E1134" s="23" t="s">
        <v>2278</v>
      </c>
      <c r="F1134" s="20" t="s">
        <v>2230</v>
      </c>
      <c r="G1134" s="4"/>
      <c r="H1134" s="4"/>
      <c r="I1134" s="5"/>
      <c r="J1134" s="14" t="str">
        <f t="shared" si="34"/>
        <v/>
      </c>
      <c r="K1134" s="15"/>
      <c r="L1134" s="10" t="s">
        <v>25</v>
      </c>
      <c r="M1134" s="10"/>
      <c r="N1134" s="14" t="str">
        <f t="shared" si="35"/>
        <v/>
      </c>
      <c r="O1134" s="10" t="s">
        <v>25</v>
      </c>
      <c r="P1134" s="16"/>
    </row>
    <row r="1135" spans="2:16" ht="43.5" customHeight="1" x14ac:dyDescent="0.25">
      <c r="B1135" s="17" t="s">
        <v>2226</v>
      </c>
      <c r="C1135" s="17" t="s">
        <v>2279</v>
      </c>
      <c r="D1135" s="18" t="s">
        <v>2228</v>
      </c>
      <c r="E1135" s="23" t="s">
        <v>2280</v>
      </c>
      <c r="F1135" s="20" t="s">
        <v>2230</v>
      </c>
      <c r="G1135" s="4"/>
      <c r="H1135" s="4"/>
      <c r="I1135" s="5"/>
      <c r="J1135" s="14" t="str">
        <f t="shared" si="34"/>
        <v/>
      </c>
      <c r="K1135" s="15"/>
      <c r="L1135" s="10" t="s">
        <v>25</v>
      </c>
      <c r="M1135" s="10"/>
      <c r="N1135" s="14" t="str">
        <f t="shared" si="35"/>
        <v/>
      </c>
      <c r="O1135" s="10" t="s">
        <v>36</v>
      </c>
      <c r="P1135" s="16"/>
    </row>
    <row r="1136" spans="2:16" ht="43.5" customHeight="1" x14ac:dyDescent="0.25">
      <c r="B1136" s="17" t="s">
        <v>2226</v>
      </c>
      <c r="C1136" s="17" t="s">
        <v>2281</v>
      </c>
      <c r="D1136" s="18" t="s">
        <v>2228</v>
      </c>
      <c r="E1136" s="23" t="s">
        <v>2282</v>
      </c>
      <c r="F1136" s="20" t="s">
        <v>2230</v>
      </c>
      <c r="G1136" s="4"/>
      <c r="H1136" s="4"/>
      <c r="I1136" s="5"/>
      <c r="J1136" s="14" t="str">
        <f t="shared" si="34"/>
        <v/>
      </c>
      <c r="K1136" s="15"/>
      <c r="L1136" s="10" t="s">
        <v>25</v>
      </c>
      <c r="M1136" s="10"/>
      <c r="N1136" s="14" t="str">
        <f t="shared" si="35"/>
        <v/>
      </c>
      <c r="O1136" s="10" t="s">
        <v>36</v>
      </c>
      <c r="P1136" s="16"/>
    </row>
    <row r="1137" spans="2:16" ht="43.5" customHeight="1" x14ac:dyDescent="0.25">
      <c r="B1137" s="17" t="s">
        <v>2226</v>
      </c>
      <c r="C1137" s="17" t="s">
        <v>2283</v>
      </c>
      <c r="D1137" s="18" t="s">
        <v>2228</v>
      </c>
      <c r="E1137" s="23" t="s">
        <v>2284</v>
      </c>
      <c r="F1137" s="20" t="s">
        <v>2230</v>
      </c>
      <c r="G1137" s="4"/>
      <c r="H1137" s="4"/>
      <c r="I1137" s="5"/>
      <c r="J1137" s="14" t="str">
        <f t="shared" si="34"/>
        <v/>
      </c>
      <c r="K1137" s="15"/>
      <c r="L1137" s="10" t="s">
        <v>25</v>
      </c>
      <c r="M1137" s="10"/>
      <c r="N1137" s="14" t="str">
        <f t="shared" si="35"/>
        <v/>
      </c>
      <c r="O1137" s="10" t="s">
        <v>36</v>
      </c>
      <c r="P1137" s="16"/>
    </row>
    <row r="1138" spans="2:16" ht="43.5" customHeight="1" x14ac:dyDescent="0.25">
      <c r="B1138" s="17" t="s">
        <v>2226</v>
      </c>
      <c r="C1138" s="17" t="s">
        <v>2285</v>
      </c>
      <c r="D1138" s="18" t="s">
        <v>2228</v>
      </c>
      <c r="E1138" s="23" t="s">
        <v>2286</v>
      </c>
      <c r="F1138" s="20" t="s">
        <v>2230</v>
      </c>
      <c r="G1138" s="4"/>
      <c r="H1138" s="4"/>
      <c r="I1138" s="5"/>
      <c r="J1138" s="14" t="str">
        <f t="shared" si="34"/>
        <v/>
      </c>
      <c r="K1138" s="15"/>
      <c r="L1138" s="10" t="s">
        <v>25</v>
      </c>
      <c r="M1138" s="10"/>
      <c r="N1138" s="14" t="str">
        <f t="shared" si="35"/>
        <v/>
      </c>
      <c r="O1138" s="10" t="s">
        <v>36</v>
      </c>
      <c r="P1138" s="16"/>
    </row>
    <row r="1139" spans="2:16" ht="43.5" customHeight="1" x14ac:dyDescent="0.25">
      <c r="B1139" s="17" t="s">
        <v>2226</v>
      </c>
      <c r="C1139" s="17" t="s">
        <v>2287</v>
      </c>
      <c r="D1139" s="18" t="s">
        <v>2228</v>
      </c>
      <c r="E1139" s="23" t="s">
        <v>2288</v>
      </c>
      <c r="F1139" s="20" t="s">
        <v>2230</v>
      </c>
      <c r="G1139" s="4"/>
      <c r="H1139" s="4"/>
      <c r="I1139" s="5"/>
      <c r="J1139" s="14" t="str">
        <f t="shared" si="34"/>
        <v/>
      </c>
      <c r="K1139" s="15"/>
      <c r="L1139" s="10" t="s">
        <v>25</v>
      </c>
      <c r="M1139" s="10"/>
      <c r="N1139" s="14" t="str">
        <f t="shared" si="35"/>
        <v/>
      </c>
      <c r="O1139" s="10" t="s">
        <v>36</v>
      </c>
      <c r="P1139" s="16"/>
    </row>
    <row r="1140" spans="2:16" ht="43.5" customHeight="1" x14ac:dyDescent="0.25">
      <c r="B1140" s="17" t="s">
        <v>2226</v>
      </c>
      <c r="C1140" s="17" t="s">
        <v>2289</v>
      </c>
      <c r="D1140" s="18" t="s">
        <v>2228</v>
      </c>
      <c r="E1140" s="23" t="s">
        <v>2290</v>
      </c>
      <c r="F1140" s="20" t="s">
        <v>2230</v>
      </c>
      <c r="G1140" s="4"/>
      <c r="H1140" s="4"/>
      <c r="I1140" s="5"/>
      <c r="J1140" s="14" t="str">
        <f t="shared" si="34"/>
        <v/>
      </c>
      <c r="K1140" s="15"/>
      <c r="L1140" s="10" t="s">
        <v>25</v>
      </c>
      <c r="M1140" s="10"/>
      <c r="N1140" s="14" t="str">
        <f t="shared" si="35"/>
        <v/>
      </c>
      <c r="O1140" s="10" t="s">
        <v>36</v>
      </c>
      <c r="P1140" s="16"/>
    </row>
    <row r="1141" spans="2:16" ht="43.5" customHeight="1" x14ac:dyDescent="0.25">
      <c r="B1141" s="17" t="s">
        <v>2226</v>
      </c>
      <c r="C1141" s="17" t="s">
        <v>2291</v>
      </c>
      <c r="D1141" s="18" t="s">
        <v>2228</v>
      </c>
      <c r="E1141" s="23" t="s">
        <v>2292</v>
      </c>
      <c r="F1141" s="20" t="s">
        <v>2230</v>
      </c>
      <c r="G1141" s="4"/>
      <c r="H1141" s="4"/>
      <c r="I1141" s="5"/>
      <c r="J1141" s="14" t="str">
        <f t="shared" si="34"/>
        <v/>
      </c>
      <c r="K1141" s="15"/>
      <c r="L1141" s="10" t="s">
        <v>25</v>
      </c>
      <c r="M1141" s="10"/>
      <c r="N1141" s="14" t="str">
        <f t="shared" si="35"/>
        <v/>
      </c>
      <c r="O1141" s="10" t="s">
        <v>36</v>
      </c>
      <c r="P1141" s="16"/>
    </row>
    <row r="1142" spans="2:16" ht="43.5" customHeight="1" x14ac:dyDescent="0.25">
      <c r="B1142" s="17" t="s">
        <v>2226</v>
      </c>
      <c r="C1142" s="17" t="s">
        <v>2293</v>
      </c>
      <c r="D1142" s="18" t="s">
        <v>2228</v>
      </c>
      <c r="E1142" s="23" t="s">
        <v>2294</v>
      </c>
      <c r="F1142" s="20" t="s">
        <v>2230</v>
      </c>
      <c r="G1142" s="4"/>
      <c r="H1142" s="4"/>
      <c r="I1142" s="5"/>
      <c r="J1142" s="14" t="str">
        <f t="shared" si="34"/>
        <v/>
      </c>
      <c r="K1142" s="15"/>
      <c r="L1142" s="10" t="s">
        <v>25</v>
      </c>
      <c r="M1142" s="10"/>
      <c r="N1142" s="14" t="str">
        <f t="shared" si="35"/>
        <v/>
      </c>
      <c r="O1142" s="10" t="s">
        <v>36</v>
      </c>
      <c r="P1142" s="16"/>
    </row>
    <row r="1143" spans="2:16" ht="43.5" customHeight="1" x14ac:dyDescent="0.25">
      <c r="B1143" s="17" t="s">
        <v>2226</v>
      </c>
      <c r="C1143" s="17" t="s">
        <v>2295</v>
      </c>
      <c r="D1143" s="18" t="s">
        <v>2228</v>
      </c>
      <c r="E1143" s="23" t="s">
        <v>2296</v>
      </c>
      <c r="F1143" s="20" t="s">
        <v>2230</v>
      </c>
      <c r="G1143" s="4"/>
      <c r="H1143" s="4"/>
      <c r="I1143" s="5"/>
      <c r="J1143" s="14" t="str">
        <f t="shared" si="34"/>
        <v/>
      </c>
      <c r="K1143" s="15"/>
      <c r="L1143" s="10" t="s">
        <v>25</v>
      </c>
      <c r="M1143" s="10"/>
      <c r="N1143" s="14" t="str">
        <f t="shared" si="35"/>
        <v/>
      </c>
      <c r="O1143" s="10" t="s">
        <v>36</v>
      </c>
      <c r="P1143" s="16"/>
    </row>
    <row r="1144" spans="2:16" ht="43.5" customHeight="1" x14ac:dyDescent="0.25">
      <c r="B1144" s="17" t="s">
        <v>2226</v>
      </c>
      <c r="C1144" s="17" t="s">
        <v>2297</v>
      </c>
      <c r="D1144" s="18" t="s">
        <v>2228</v>
      </c>
      <c r="E1144" s="23" t="s">
        <v>2298</v>
      </c>
      <c r="F1144" s="20" t="s">
        <v>2230</v>
      </c>
      <c r="G1144" s="4"/>
      <c r="H1144" s="4"/>
      <c r="I1144" s="5"/>
      <c r="J1144" s="14" t="str">
        <f t="shared" si="34"/>
        <v/>
      </c>
      <c r="K1144" s="15"/>
      <c r="L1144" s="10" t="s">
        <v>25</v>
      </c>
      <c r="M1144" s="10"/>
      <c r="N1144" s="14" t="str">
        <f t="shared" si="35"/>
        <v/>
      </c>
      <c r="O1144" s="10" t="s">
        <v>36</v>
      </c>
      <c r="P1144" s="16"/>
    </row>
    <row r="1145" spans="2:16" ht="43.5" customHeight="1" x14ac:dyDescent="0.25">
      <c r="B1145" s="17" t="s">
        <v>2226</v>
      </c>
      <c r="C1145" s="17" t="s">
        <v>2299</v>
      </c>
      <c r="D1145" s="18" t="s">
        <v>2228</v>
      </c>
      <c r="E1145" s="23" t="s">
        <v>2300</v>
      </c>
      <c r="F1145" s="20" t="s">
        <v>2230</v>
      </c>
      <c r="G1145" s="4"/>
      <c r="H1145" s="4"/>
      <c r="I1145" s="5"/>
      <c r="J1145" s="14" t="str">
        <f t="shared" si="34"/>
        <v/>
      </c>
      <c r="K1145" s="15"/>
      <c r="L1145" s="10" t="s">
        <v>25</v>
      </c>
      <c r="M1145" s="10"/>
      <c r="N1145" s="14" t="str">
        <f t="shared" si="35"/>
        <v/>
      </c>
      <c r="O1145" s="10" t="s">
        <v>36</v>
      </c>
      <c r="P1145" s="16"/>
    </row>
    <row r="1146" spans="2:16" ht="43.5" customHeight="1" x14ac:dyDescent="0.25">
      <c r="B1146" s="17" t="s">
        <v>2226</v>
      </c>
      <c r="C1146" s="17" t="s">
        <v>2301</v>
      </c>
      <c r="D1146" s="18" t="s">
        <v>2228</v>
      </c>
      <c r="E1146" s="23" t="s">
        <v>2302</v>
      </c>
      <c r="F1146" s="20" t="s">
        <v>2230</v>
      </c>
      <c r="G1146" s="4"/>
      <c r="H1146" s="4"/>
      <c r="I1146" s="5"/>
      <c r="J1146" s="14" t="str">
        <f t="shared" si="34"/>
        <v/>
      </c>
      <c r="K1146" s="15"/>
      <c r="L1146" s="10" t="s">
        <v>25</v>
      </c>
      <c r="M1146" s="10"/>
      <c r="N1146" s="14" t="str">
        <f t="shared" si="35"/>
        <v/>
      </c>
      <c r="O1146" s="10" t="s">
        <v>36</v>
      </c>
      <c r="P1146" s="16"/>
    </row>
    <row r="1147" spans="2:16" ht="43.5" customHeight="1" x14ac:dyDescent="0.25">
      <c r="B1147" s="17" t="s">
        <v>2226</v>
      </c>
      <c r="C1147" s="17" t="s">
        <v>2303</v>
      </c>
      <c r="D1147" s="18" t="s">
        <v>2228</v>
      </c>
      <c r="E1147" s="23" t="s">
        <v>2304</v>
      </c>
      <c r="F1147" s="20" t="s">
        <v>2230</v>
      </c>
      <c r="G1147" s="4"/>
      <c r="H1147" s="4"/>
      <c r="I1147" s="5"/>
      <c r="J1147" s="14" t="str">
        <f t="shared" si="34"/>
        <v/>
      </c>
      <c r="K1147" s="15"/>
      <c r="L1147" s="10" t="s">
        <v>25</v>
      </c>
      <c r="M1147" s="10"/>
      <c r="N1147" s="14" t="str">
        <f t="shared" si="35"/>
        <v/>
      </c>
      <c r="O1147" s="10" t="s">
        <v>36</v>
      </c>
      <c r="P1147" s="16"/>
    </row>
    <row r="1148" spans="2:16" ht="43.5" customHeight="1" x14ac:dyDescent="0.25">
      <c r="B1148" s="17" t="s">
        <v>2226</v>
      </c>
      <c r="C1148" s="17" t="s">
        <v>2305</v>
      </c>
      <c r="D1148" s="18" t="s">
        <v>2228</v>
      </c>
      <c r="E1148" s="23" t="s">
        <v>2306</v>
      </c>
      <c r="F1148" s="20" t="s">
        <v>2230</v>
      </c>
      <c r="G1148" s="4"/>
      <c r="H1148" s="4"/>
      <c r="I1148" s="5"/>
      <c r="J1148" s="14" t="str">
        <f t="shared" si="34"/>
        <v/>
      </c>
      <c r="K1148" s="15"/>
      <c r="L1148" s="10" t="s">
        <v>25</v>
      </c>
      <c r="M1148" s="10"/>
      <c r="N1148" s="14" t="str">
        <f t="shared" si="35"/>
        <v/>
      </c>
      <c r="O1148" s="10" t="s">
        <v>36</v>
      </c>
      <c r="P1148" s="16"/>
    </row>
    <row r="1149" spans="2:16" ht="43.5" customHeight="1" x14ac:dyDescent="0.25">
      <c r="B1149" s="17" t="s">
        <v>2226</v>
      </c>
      <c r="C1149" s="17" t="s">
        <v>2307</v>
      </c>
      <c r="D1149" s="18" t="s">
        <v>2228</v>
      </c>
      <c r="E1149" s="23" t="s">
        <v>2308</v>
      </c>
      <c r="F1149" s="20" t="s">
        <v>2230</v>
      </c>
      <c r="G1149" s="4"/>
      <c r="H1149" s="4"/>
      <c r="I1149" s="5"/>
      <c r="J1149" s="14" t="str">
        <f t="shared" si="34"/>
        <v/>
      </c>
      <c r="K1149" s="15"/>
      <c r="L1149" s="10" t="s">
        <v>25</v>
      </c>
      <c r="M1149" s="10"/>
      <c r="N1149" s="14" t="str">
        <f t="shared" si="35"/>
        <v/>
      </c>
      <c r="O1149" s="10" t="s">
        <v>36</v>
      </c>
      <c r="P1149" s="16"/>
    </row>
    <row r="1150" spans="2:16" ht="43.5" customHeight="1" x14ac:dyDescent="0.25">
      <c r="B1150" s="17" t="s">
        <v>2226</v>
      </c>
      <c r="C1150" s="17" t="s">
        <v>2309</v>
      </c>
      <c r="D1150" s="18" t="s">
        <v>2228</v>
      </c>
      <c r="E1150" s="23" t="s">
        <v>2310</v>
      </c>
      <c r="F1150" s="20" t="s">
        <v>2230</v>
      </c>
      <c r="G1150" s="4"/>
      <c r="H1150" s="4"/>
      <c r="I1150" s="5"/>
      <c r="J1150" s="14" t="str">
        <f t="shared" si="34"/>
        <v/>
      </c>
      <c r="K1150" s="15"/>
      <c r="L1150" s="10" t="s">
        <v>25</v>
      </c>
      <c r="M1150" s="10"/>
      <c r="N1150" s="14" t="str">
        <f t="shared" si="35"/>
        <v/>
      </c>
      <c r="O1150" s="10" t="s">
        <v>36</v>
      </c>
      <c r="P1150" s="16"/>
    </row>
    <row r="1151" spans="2:16" ht="43.5" customHeight="1" x14ac:dyDescent="0.25">
      <c r="B1151" s="17" t="s">
        <v>2226</v>
      </c>
      <c r="C1151" s="17" t="s">
        <v>2311</v>
      </c>
      <c r="D1151" s="18" t="s">
        <v>2228</v>
      </c>
      <c r="E1151" s="23" t="s">
        <v>2312</v>
      </c>
      <c r="F1151" s="20" t="s">
        <v>2230</v>
      </c>
      <c r="G1151" s="4"/>
      <c r="H1151" s="4"/>
      <c r="I1151" s="5"/>
      <c r="J1151" s="14" t="str">
        <f t="shared" si="34"/>
        <v/>
      </c>
      <c r="K1151" s="15"/>
      <c r="L1151" s="10" t="s">
        <v>25</v>
      </c>
      <c r="M1151" s="10"/>
      <c r="N1151" s="14" t="str">
        <f t="shared" si="35"/>
        <v/>
      </c>
      <c r="O1151" s="10" t="s">
        <v>36</v>
      </c>
      <c r="P1151" s="16"/>
    </row>
    <row r="1152" spans="2:16" ht="43.5" customHeight="1" x14ac:dyDescent="0.25">
      <c r="B1152" s="17" t="s">
        <v>2226</v>
      </c>
      <c r="C1152" s="17" t="s">
        <v>2313</v>
      </c>
      <c r="D1152" s="18" t="s">
        <v>2228</v>
      </c>
      <c r="E1152" s="23" t="s">
        <v>2314</v>
      </c>
      <c r="F1152" s="20" t="s">
        <v>2230</v>
      </c>
      <c r="G1152" s="4"/>
      <c r="H1152" s="4"/>
      <c r="I1152" s="5"/>
      <c r="J1152" s="14" t="str">
        <f t="shared" si="34"/>
        <v/>
      </c>
      <c r="K1152" s="15"/>
      <c r="L1152" s="10" t="s">
        <v>25</v>
      </c>
      <c r="M1152" s="10"/>
      <c r="N1152" s="14" t="str">
        <f t="shared" si="35"/>
        <v/>
      </c>
      <c r="O1152" s="10" t="s">
        <v>36</v>
      </c>
      <c r="P1152" s="16"/>
    </row>
    <row r="1153" spans="2:16" ht="43.5" customHeight="1" x14ac:dyDescent="0.25">
      <c r="B1153" s="17" t="s">
        <v>2226</v>
      </c>
      <c r="C1153" s="17" t="s">
        <v>2315</v>
      </c>
      <c r="D1153" s="18" t="s">
        <v>2228</v>
      </c>
      <c r="E1153" s="23" t="s">
        <v>2316</v>
      </c>
      <c r="F1153" s="20" t="s">
        <v>2230</v>
      </c>
      <c r="G1153" s="4"/>
      <c r="H1153" s="4"/>
      <c r="I1153" s="5"/>
      <c r="J1153" s="14" t="str">
        <f t="shared" si="34"/>
        <v/>
      </c>
      <c r="K1153" s="15"/>
      <c r="L1153" s="10" t="s">
        <v>25</v>
      </c>
      <c r="M1153" s="10"/>
      <c r="N1153" s="14" t="str">
        <f t="shared" si="35"/>
        <v/>
      </c>
      <c r="O1153" s="10" t="s">
        <v>36</v>
      </c>
      <c r="P1153" s="16"/>
    </row>
    <row r="1154" spans="2:16" ht="43.5" customHeight="1" x14ac:dyDescent="0.25">
      <c r="B1154" s="17" t="s">
        <v>2226</v>
      </c>
      <c r="C1154" s="17" t="s">
        <v>2317</v>
      </c>
      <c r="D1154" s="18" t="s">
        <v>2228</v>
      </c>
      <c r="E1154" s="23" t="s">
        <v>2318</v>
      </c>
      <c r="F1154" s="20" t="s">
        <v>2230</v>
      </c>
      <c r="G1154" s="4"/>
      <c r="H1154" s="4"/>
      <c r="I1154" s="5"/>
      <c r="J1154" s="14" t="str">
        <f t="shared" si="34"/>
        <v/>
      </c>
      <c r="K1154" s="15"/>
      <c r="L1154" s="10" t="s">
        <v>25</v>
      </c>
      <c r="M1154" s="10"/>
      <c r="N1154" s="14" t="str">
        <f t="shared" si="35"/>
        <v/>
      </c>
      <c r="O1154" s="10" t="s">
        <v>36</v>
      </c>
      <c r="P1154" s="16"/>
    </row>
    <row r="1155" spans="2:16" ht="43.5" customHeight="1" x14ac:dyDescent="0.25">
      <c r="B1155" s="17" t="s">
        <v>2226</v>
      </c>
      <c r="C1155" s="17" t="s">
        <v>2319</v>
      </c>
      <c r="D1155" s="18" t="s">
        <v>2228</v>
      </c>
      <c r="E1155" s="23" t="s">
        <v>2320</v>
      </c>
      <c r="F1155" s="20" t="s">
        <v>2230</v>
      </c>
      <c r="G1155" s="4"/>
      <c r="H1155" s="4"/>
      <c r="I1155" s="5"/>
      <c r="J1155" s="14" t="str">
        <f t="shared" si="34"/>
        <v/>
      </c>
      <c r="K1155" s="15"/>
      <c r="L1155" s="10" t="s">
        <v>25</v>
      </c>
      <c r="M1155" s="10"/>
      <c r="N1155" s="14" t="str">
        <f t="shared" si="35"/>
        <v/>
      </c>
      <c r="O1155" s="10" t="s">
        <v>36</v>
      </c>
      <c r="P1155" s="16"/>
    </row>
    <row r="1156" spans="2:16" ht="43.5" customHeight="1" x14ac:dyDescent="0.25">
      <c r="B1156" s="17" t="s">
        <v>2226</v>
      </c>
      <c r="C1156" s="17" t="s">
        <v>2321</v>
      </c>
      <c r="D1156" s="18" t="s">
        <v>2228</v>
      </c>
      <c r="E1156" s="23" t="s">
        <v>2322</v>
      </c>
      <c r="F1156" s="20" t="s">
        <v>2230</v>
      </c>
      <c r="G1156" s="4"/>
      <c r="H1156" s="4"/>
      <c r="I1156" s="5"/>
      <c r="J1156" s="14" t="str">
        <f t="shared" si="34"/>
        <v/>
      </c>
      <c r="K1156" s="15"/>
      <c r="L1156" s="10" t="s">
        <v>25</v>
      </c>
      <c r="M1156" s="10"/>
      <c r="N1156" s="14" t="str">
        <f t="shared" si="35"/>
        <v/>
      </c>
      <c r="O1156" s="10" t="s">
        <v>36</v>
      </c>
      <c r="P1156" s="16"/>
    </row>
    <row r="1157" spans="2:16" ht="43.5" customHeight="1" x14ac:dyDescent="0.25">
      <c r="B1157" s="17" t="s">
        <v>2226</v>
      </c>
      <c r="C1157" s="17" t="s">
        <v>2323</v>
      </c>
      <c r="D1157" s="18" t="s">
        <v>2228</v>
      </c>
      <c r="E1157" s="23" t="s">
        <v>2324</v>
      </c>
      <c r="F1157" s="20" t="s">
        <v>2230</v>
      </c>
      <c r="G1157" s="4"/>
      <c r="H1157" s="4"/>
      <c r="I1157" s="5"/>
      <c r="J1157" s="14" t="str">
        <f t="shared" si="34"/>
        <v/>
      </c>
      <c r="K1157" s="15"/>
      <c r="L1157" s="10" t="s">
        <v>25</v>
      </c>
      <c r="M1157" s="10"/>
      <c r="N1157" s="14" t="str">
        <f t="shared" si="35"/>
        <v/>
      </c>
      <c r="O1157" s="10" t="s">
        <v>36</v>
      </c>
      <c r="P1157" s="16"/>
    </row>
    <row r="1158" spans="2:16" ht="43.5" customHeight="1" x14ac:dyDescent="0.25">
      <c r="B1158" s="17" t="s">
        <v>2226</v>
      </c>
      <c r="C1158" s="17" t="s">
        <v>2325</v>
      </c>
      <c r="D1158" s="18" t="s">
        <v>2228</v>
      </c>
      <c r="E1158" s="23" t="s">
        <v>2326</v>
      </c>
      <c r="F1158" s="20" t="s">
        <v>2230</v>
      </c>
      <c r="G1158" s="4"/>
      <c r="H1158" s="4"/>
      <c r="I1158" s="5"/>
      <c r="J1158" s="14" t="str">
        <f t="shared" si="34"/>
        <v/>
      </c>
      <c r="K1158" s="15"/>
      <c r="L1158" s="10" t="s">
        <v>25</v>
      </c>
      <c r="M1158" s="10"/>
      <c r="N1158" s="14" t="str">
        <f t="shared" si="35"/>
        <v/>
      </c>
      <c r="O1158" s="10" t="s">
        <v>36</v>
      </c>
      <c r="P1158" s="16"/>
    </row>
    <row r="1159" spans="2:16" ht="43.5" customHeight="1" x14ac:dyDescent="0.25">
      <c r="B1159" s="17" t="s">
        <v>2226</v>
      </c>
      <c r="C1159" s="17" t="s">
        <v>2327</v>
      </c>
      <c r="D1159" s="18" t="s">
        <v>2228</v>
      </c>
      <c r="E1159" s="23" t="s">
        <v>2328</v>
      </c>
      <c r="F1159" s="20" t="s">
        <v>2230</v>
      </c>
      <c r="G1159" s="4"/>
      <c r="H1159" s="4"/>
      <c r="I1159" s="5"/>
      <c r="J1159" s="14" t="str">
        <f t="shared" ref="J1159:J1222" si="36">IF(G1159&lt;&gt;"Sim","",IF(H1159="Atende",5,IF(H1159="Atende parcialmente",2,IF(H1159="Não atende",0,""))))</f>
        <v/>
      </c>
      <c r="K1159" s="15"/>
      <c r="L1159" s="10" t="s">
        <v>25</v>
      </c>
      <c r="M1159" s="10"/>
      <c r="N1159" s="14" t="str">
        <f t="shared" ref="N1159:N1222" si="37">IF(L1159&lt;&gt;"Sim","",IF(M1159="Atende",5,IF(M1159="Atende parcialmente",2,IF(M1159="Não atende",0,""))))</f>
        <v/>
      </c>
      <c r="O1159" s="10" t="s">
        <v>36</v>
      </c>
      <c r="P1159" s="16"/>
    </row>
    <row r="1160" spans="2:16" ht="43.5" customHeight="1" x14ac:dyDescent="0.25">
      <c r="B1160" s="17" t="s">
        <v>2226</v>
      </c>
      <c r="C1160" s="17" t="s">
        <v>2329</v>
      </c>
      <c r="D1160" s="18" t="s">
        <v>2228</v>
      </c>
      <c r="E1160" s="23" t="s">
        <v>2330</v>
      </c>
      <c r="F1160" s="20" t="s">
        <v>2230</v>
      </c>
      <c r="G1160" s="4"/>
      <c r="H1160" s="4"/>
      <c r="I1160" s="5"/>
      <c r="J1160" s="14" t="str">
        <f t="shared" si="36"/>
        <v/>
      </c>
      <c r="K1160" s="15"/>
      <c r="L1160" s="10" t="s">
        <v>25</v>
      </c>
      <c r="M1160" s="10"/>
      <c r="N1160" s="14" t="str">
        <f t="shared" si="37"/>
        <v/>
      </c>
      <c r="O1160" s="10" t="s">
        <v>36</v>
      </c>
      <c r="P1160" s="16"/>
    </row>
    <row r="1161" spans="2:16" ht="43.5" customHeight="1" x14ac:dyDescent="0.25">
      <c r="B1161" s="17" t="s">
        <v>2226</v>
      </c>
      <c r="C1161" s="17" t="s">
        <v>2331</v>
      </c>
      <c r="D1161" s="18" t="s">
        <v>2228</v>
      </c>
      <c r="E1161" s="23" t="s">
        <v>2332</v>
      </c>
      <c r="F1161" s="20" t="s">
        <v>2230</v>
      </c>
      <c r="G1161" s="4"/>
      <c r="H1161" s="4"/>
      <c r="I1161" s="5"/>
      <c r="J1161" s="14" t="str">
        <f t="shared" si="36"/>
        <v/>
      </c>
      <c r="K1161" s="15"/>
      <c r="L1161" s="10" t="s">
        <v>25</v>
      </c>
      <c r="M1161" s="10"/>
      <c r="N1161" s="14" t="str">
        <f t="shared" si="37"/>
        <v/>
      </c>
      <c r="O1161" s="10" t="s">
        <v>36</v>
      </c>
      <c r="P1161" s="16"/>
    </row>
    <row r="1162" spans="2:16" ht="43.5" customHeight="1" x14ac:dyDescent="0.25">
      <c r="B1162" s="17" t="s">
        <v>2226</v>
      </c>
      <c r="C1162" s="17" t="s">
        <v>2333</v>
      </c>
      <c r="D1162" s="18" t="s">
        <v>2228</v>
      </c>
      <c r="E1162" s="23" t="s">
        <v>2334</v>
      </c>
      <c r="F1162" s="20" t="s">
        <v>2230</v>
      </c>
      <c r="G1162" s="4"/>
      <c r="H1162" s="4"/>
      <c r="I1162" s="5"/>
      <c r="J1162" s="14" t="str">
        <f t="shared" si="36"/>
        <v/>
      </c>
      <c r="K1162" s="15"/>
      <c r="L1162" s="10" t="s">
        <v>25</v>
      </c>
      <c r="M1162" s="10"/>
      <c r="N1162" s="14" t="str">
        <f t="shared" si="37"/>
        <v/>
      </c>
      <c r="O1162" s="10" t="s">
        <v>36</v>
      </c>
      <c r="P1162" s="16"/>
    </row>
    <row r="1163" spans="2:16" ht="43.5" customHeight="1" x14ac:dyDescent="0.25">
      <c r="B1163" s="17" t="s">
        <v>2226</v>
      </c>
      <c r="C1163" s="17" t="s">
        <v>2335</v>
      </c>
      <c r="D1163" s="18" t="s">
        <v>2228</v>
      </c>
      <c r="E1163" s="23" t="s">
        <v>2336</v>
      </c>
      <c r="F1163" s="20" t="s">
        <v>2230</v>
      </c>
      <c r="G1163" s="4"/>
      <c r="H1163" s="4"/>
      <c r="I1163" s="5"/>
      <c r="J1163" s="14" t="str">
        <f t="shared" si="36"/>
        <v/>
      </c>
      <c r="K1163" s="15"/>
      <c r="L1163" s="10" t="s">
        <v>25</v>
      </c>
      <c r="M1163" s="10"/>
      <c r="N1163" s="14" t="str">
        <f t="shared" si="37"/>
        <v/>
      </c>
      <c r="O1163" s="10" t="s">
        <v>36</v>
      </c>
      <c r="P1163" s="16"/>
    </row>
    <row r="1164" spans="2:16" ht="43.5" customHeight="1" x14ac:dyDescent="0.25">
      <c r="B1164" s="17" t="s">
        <v>2226</v>
      </c>
      <c r="C1164" s="17" t="s">
        <v>2337</v>
      </c>
      <c r="D1164" s="18" t="s">
        <v>2228</v>
      </c>
      <c r="E1164" s="23" t="s">
        <v>2338</v>
      </c>
      <c r="F1164" s="20" t="s">
        <v>2230</v>
      </c>
      <c r="G1164" s="4"/>
      <c r="H1164" s="4"/>
      <c r="I1164" s="5"/>
      <c r="J1164" s="14" t="str">
        <f t="shared" si="36"/>
        <v/>
      </c>
      <c r="K1164" s="15"/>
      <c r="L1164" s="10" t="s">
        <v>25</v>
      </c>
      <c r="M1164" s="10"/>
      <c r="N1164" s="14" t="str">
        <f t="shared" si="37"/>
        <v/>
      </c>
      <c r="O1164" s="10" t="s">
        <v>36</v>
      </c>
      <c r="P1164" s="16"/>
    </row>
    <row r="1165" spans="2:16" ht="43.5" customHeight="1" x14ac:dyDescent="0.25">
      <c r="B1165" s="17" t="s">
        <v>2226</v>
      </c>
      <c r="C1165" s="17" t="s">
        <v>2339</v>
      </c>
      <c r="D1165" s="18" t="s">
        <v>2228</v>
      </c>
      <c r="E1165" s="23" t="s">
        <v>2340</v>
      </c>
      <c r="F1165" s="20" t="s">
        <v>2230</v>
      </c>
      <c r="G1165" s="4"/>
      <c r="H1165" s="4"/>
      <c r="I1165" s="5"/>
      <c r="J1165" s="14" t="str">
        <f t="shared" si="36"/>
        <v/>
      </c>
      <c r="K1165" s="15"/>
      <c r="L1165" s="10" t="s">
        <v>25</v>
      </c>
      <c r="M1165" s="10"/>
      <c r="N1165" s="14" t="str">
        <f t="shared" si="37"/>
        <v/>
      </c>
      <c r="O1165" s="10" t="s">
        <v>25</v>
      </c>
      <c r="P1165" s="16"/>
    </row>
    <row r="1166" spans="2:16" ht="43.5" customHeight="1" x14ac:dyDescent="0.25">
      <c r="B1166" s="17" t="s">
        <v>2226</v>
      </c>
      <c r="C1166" s="17" t="s">
        <v>2341</v>
      </c>
      <c r="D1166" s="18" t="s">
        <v>2228</v>
      </c>
      <c r="E1166" s="23" t="s">
        <v>2342</v>
      </c>
      <c r="F1166" s="20" t="s">
        <v>2230</v>
      </c>
      <c r="G1166" s="4"/>
      <c r="H1166" s="4"/>
      <c r="I1166" s="5"/>
      <c r="J1166" s="14" t="str">
        <f t="shared" si="36"/>
        <v/>
      </c>
      <c r="K1166" s="15"/>
      <c r="L1166" s="10" t="s">
        <v>25</v>
      </c>
      <c r="M1166" s="10"/>
      <c r="N1166" s="14" t="str">
        <f t="shared" si="37"/>
        <v/>
      </c>
      <c r="O1166" s="10" t="s">
        <v>25</v>
      </c>
      <c r="P1166" s="16"/>
    </row>
    <row r="1167" spans="2:16" ht="43.5" customHeight="1" x14ac:dyDescent="0.25">
      <c r="B1167" s="17" t="s">
        <v>2226</v>
      </c>
      <c r="C1167" s="17" t="s">
        <v>2343</v>
      </c>
      <c r="D1167" s="18" t="s">
        <v>2228</v>
      </c>
      <c r="E1167" s="23" t="s">
        <v>2344</v>
      </c>
      <c r="F1167" s="20" t="s">
        <v>2230</v>
      </c>
      <c r="G1167" s="4"/>
      <c r="H1167" s="4"/>
      <c r="I1167" s="5"/>
      <c r="J1167" s="14" t="str">
        <f t="shared" si="36"/>
        <v/>
      </c>
      <c r="K1167" s="15"/>
      <c r="L1167" s="10" t="s">
        <v>25</v>
      </c>
      <c r="M1167" s="10"/>
      <c r="N1167" s="14" t="str">
        <f t="shared" si="37"/>
        <v/>
      </c>
      <c r="O1167" s="10" t="s">
        <v>25</v>
      </c>
      <c r="P1167" s="16"/>
    </row>
    <row r="1168" spans="2:16" ht="43.5" customHeight="1" x14ac:dyDescent="0.25">
      <c r="B1168" s="17" t="s">
        <v>2226</v>
      </c>
      <c r="C1168" s="17" t="s">
        <v>2345</v>
      </c>
      <c r="D1168" s="18" t="s">
        <v>2228</v>
      </c>
      <c r="E1168" s="23" t="s">
        <v>2346</v>
      </c>
      <c r="F1168" s="20" t="s">
        <v>2230</v>
      </c>
      <c r="G1168" s="4"/>
      <c r="H1168" s="4"/>
      <c r="I1168" s="5"/>
      <c r="J1168" s="14" t="str">
        <f t="shared" si="36"/>
        <v/>
      </c>
      <c r="K1168" s="15"/>
      <c r="L1168" s="10" t="s">
        <v>25</v>
      </c>
      <c r="M1168" s="10"/>
      <c r="N1168" s="14" t="str">
        <f t="shared" si="37"/>
        <v/>
      </c>
      <c r="O1168" s="10" t="s">
        <v>25</v>
      </c>
      <c r="P1168" s="16"/>
    </row>
    <row r="1169" spans="2:16" ht="43.5" customHeight="1" x14ac:dyDescent="0.25">
      <c r="B1169" s="17" t="s">
        <v>2226</v>
      </c>
      <c r="C1169" s="17" t="s">
        <v>2347</v>
      </c>
      <c r="D1169" s="18" t="s">
        <v>2228</v>
      </c>
      <c r="E1169" s="23" t="s">
        <v>2348</v>
      </c>
      <c r="F1169" s="20" t="s">
        <v>2230</v>
      </c>
      <c r="G1169" s="4"/>
      <c r="H1169" s="4"/>
      <c r="I1169" s="5"/>
      <c r="J1169" s="14" t="str">
        <f t="shared" si="36"/>
        <v/>
      </c>
      <c r="K1169" s="15"/>
      <c r="L1169" s="10" t="s">
        <v>25</v>
      </c>
      <c r="M1169" s="10"/>
      <c r="N1169" s="14" t="str">
        <f t="shared" si="37"/>
        <v/>
      </c>
      <c r="O1169" s="10" t="s">
        <v>36</v>
      </c>
      <c r="P1169" s="16"/>
    </row>
    <row r="1170" spans="2:16" ht="43.5" customHeight="1" x14ac:dyDescent="0.25">
      <c r="B1170" s="17" t="s">
        <v>2226</v>
      </c>
      <c r="C1170" s="17" t="s">
        <v>2349</v>
      </c>
      <c r="D1170" s="18" t="s">
        <v>2228</v>
      </c>
      <c r="E1170" s="23" t="s">
        <v>2350</v>
      </c>
      <c r="F1170" s="20" t="s">
        <v>2230</v>
      </c>
      <c r="G1170" s="4"/>
      <c r="H1170" s="4"/>
      <c r="I1170" s="5"/>
      <c r="J1170" s="14" t="str">
        <f t="shared" si="36"/>
        <v/>
      </c>
      <c r="K1170" s="15"/>
      <c r="L1170" s="10" t="s">
        <v>25</v>
      </c>
      <c r="M1170" s="10"/>
      <c r="N1170" s="14" t="str">
        <f t="shared" si="37"/>
        <v/>
      </c>
      <c r="O1170" s="10" t="s">
        <v>36</v>
      </c>
      <c r="P1170" s="16"/>
    </row>
    <row r="1171" spans="2:16" ht="43.5" customHeight="1" x14ac:dyDescent="0.25">
      <c r="B1171" s="17" t="s">
        <v>2226</v>
      </c>
      <c r="C1171" s="17" t="s">
        <v>2351</v>
      </c>
      <c r="D1171" s="18" t="s">
        <v>2228</v>
      </c>
      <c r="E1171" s="23" t="s">
        <v>2352</v>
      </c>
      <c r="F1171" s="20" t="s">
        <v>2230</v>
      </c>
      <c r="G1171" s="4"/>
      <c r="H1171" s="4"/>
      <c r="I1171" s="5"/>
      <c r="J1171" s="14" t="str">
        <f t="shared" si="36"/>
        <v/>
      </c>
      <c r="K1171" s="15"/>
      <c r="L1171" s="10" t="s">
        <v>25</v>
      </c>
      <c r="M1171" s="10"/>
      <c r="N1171" s="14" t="str">
        <f t="shared" si="37"/>
        <v/>
      </c>
      <c r="O1171" s="10" t="s">
        <v>36</v>
      </c>
      <c r="P1171" s="16"/>
    </row>
    <row r="1172" spans="2:16" ht="57.95" customHeight="1" x14ac:dyDescent="0.25">
      <c r="B1172" s="17" t="s">
        <v>2226</v>
      </c>
      <c r="C1172" s="17" t="s">
        <v>2353</v>
      </c>
      <c r="D1172" s="18" t="s">
        <v>2228</v>
      </c>
      <c r="E1172" s="23" t="s">
        <v>2354</v>
      </c>
      <c r="F1172" s="20" t="s">
        <v>2230</v>
      </c>
      <c r="G1172" s="4"/>
      <c r="H1172" s="4"/>
      <c r="I1172" s="5"/>
      <c r="J1172" s="14" t="str">
        <f t="shared" si="36"/>
        <v/>
      </c>
      <c r="K1172" s="15"/>
      <c r="L1172" s="10" t="s">
        <v>25</v>
      </c>
      <c r="M1172" s="10"/>
      <c r="N1172" s="14" t="str">
        <f t="shared" si="37"/>
        <v/>
      </c>
      <c r="O1172" s="10" t="s">
        <v>36</v>
      </c>
      <c r="P1172" s="16"/>
    </row>
    <row r="1173" spans="2:16" ht="43.5" customHeight="1" x14ac:dyDescent="0.25">
      <c r="B1173" s="17" t="s">
        <v>2226</v>
      </c>
      <c r="C1173" s="17" t="s">
        <v>2355</v>
      </c>
      <c r="D1173" s="18" t="s">
        <v>2228</v>
      </c>
      <c r="E1173" s="23" t="s">
        <v>2356</v>
      </c>
      <c r="F1173" s="20" t="s">
        <v>2230</v>
      </c>
      <c r="G1173" s="4"/>
      <c r="H1173" s="4"/>
      <c r="I1173" s="5"/>
      <c r="J1173" s="14" t="str">
        <f t="shared" si="36"/>
        <v/>
      </c>
      <c r="K1173" s="15"/>
      <c r="L1173" s="10" t="s">
        <v>25</v>
      </c>
      <c r="M1173" s="10"/>
      <c r="N1173" s="14" t="str">
        <f t="shared" si="37"/>
        <v/>
      </c>
      <c r="O1173" s="10" t="s">
        <v>36</v>
      </c>
      <c r="P1173" s="16"/>
    </row>
    <row r="1174" spans="2:16" ht="43.5" customHeight="1" x14ac:dyDescent="0.25">
      <c r="B1174" s="17" t="s">
        <v>2226</v>
      </c>
      <c r="C1174" s="17" t="s">
        <v>2357</v>
      </c>
      <c r="D1174" s="18" t="s">
        <v>2228</v>
      </c>
      <c r="E1174" s="23" t="s">
        <v>2358</v>
      </c>
      <c r="F1174" s="20" t="s">
        <v>2230</v>
      </c>
      <c r="G1174" s="4"/>
      <c r="H1174" s="4"/>
      <c r="I1174" s="5"/>
      <c r="J1174" s="14" t="str">
        <f t="shared" si="36"/>
        <v/>
      </c>
      <c r="K1174" s="15"/>
      <c r="L1174" s="10" t="s">
        <v>25</v>
      </c>
      <c r="M1174" s="10"/>
      <c r="N1174" s="14" t="str">
        <f t="shared" si="37"/>
        <v/>
      </c>
      <c r="O1174" s="10" t="s">
        <v>36</v>
      </c>
      <c r="P1174" s="16"/>
    </row>
    <row r="1175" spans="2:16" ht="43.5" customHeight="1" x14ac:dyDescent="0.25">
      <c r="B1175" s="17" t="s">
        <v>2226</v>
      </c>
      <c r="C1175" s="17" t="s">
        <v>2359</v>
      </c>
      <c r="D1175" s="18" t="s">
        <v>2228</v>
      </c>
      <c r="E1175" s="23" t="s">
        <v>2360</v>
      </c>
      <c r="F1175" s="20" t="s">
        <v>2230</v>
      </c>
      <c r="G1175" s="4"/>
      <c r="H1175" s="4"/>
      <c r="I1175" s="5"/>
      <c r="J1175" s="14" t="str">
        <f t="shared" si="36"/>
        <v/>
      </c>
      <c r="K1175" s="15"/>
      <c r="L1175" s="10" t="s">
        <v>25</v>
      </c>
      <c r="M1175" s="10"/>
      <c r="N1175" s="14" t="str">
        <f t="shared" si="37"/>
        <v/>
      </c>
      <c r="O1175" s="10" t="s">
        <v>36</v>
      </c>
      <c r="P1175" s="16"/>
    </row>
    <row r="1176" spans="2:16" ht="43.5" customHeight="1" x14ac:dyDescent="0.25">
      <c r="B1176" s="17" t="s">
        <v>2226</v>
      </c>
      <c r="C1176" s="17" t="s">
        <v>2361</v>
      </c>
      <c r="D1176" s="18" t="s">
        <v>2228</v>
      </c>
      <c r="E1176" s="23" t="s">
        <v>2362</v>
      </c>
      <c r="F1176" s="20" t="s">
        <v>2230</v>
      </c>
      <c r="G1176" s="4"/>
      <c r="H1176" s="4"/>
      <c r="I1176" s="5"/>
      <c r="J1176" s="14" t="str">
        <f t="shared" si="36"/>
        <v/>
      </c>
      <c r="K1176" s="15"/>
      <c r="L1176" s="10" t="s">
        <v>25</v>
      </c>
      <c r="M1176" s="10"/>
      <c r="N1176" s="14" t="str">
        <f t="shared" si="37"/>
        <v/>
      </c>
      <c r="O1176" s="10" t="s">
        <v>36</v>
      </c>
      <c r="P1176" s="16"/>
    </row>
    <row r="1177" spans="2:16" ht="43.5" customHeight="1" x14ac:dyDescent="0.25">
      <c r="B1177" s="17" t="s">
        <v>2226</v>
      </c>
      <c r="C1177" s="17" t="s">
        <v>2363</v>
      </c>
      <c r="D1177" s="18" t="s">
        <v>2228</v>
      </c>
      <c r="E1177" s="23" t="s">
        <v>2364</v>
      </c>
      <c r="F1177" s="20" t="s">
        <v>2230</v>
      </c>
      <c r="G1177" s="4"/>
      <c r="H1177" s="4"/>
      <c r="I1177" s="5"/>
      <c r="J1177" s="14" t="str">
        <f t="shared" si="36"/>
        <v/>
      </c>
      <c r="K1177" s="15"/>
      <c r="L1177" s="10" t="s">
        <v>25</v>
      </c>
      <c r="M1177" s="10"/>
      <c r="N1177" s="14" t="str">
        <f t="shared" si="37"/>
        <v/>
      </c>
      <c r="O1177" s="10" t="s">
        <v>36</v>
      </c>
      <c r="P1177" s="16"/>
    </row>
    <row r="1178" spans="2:16" ht="43.5" customHeight="1" x14ac:dyDescent="0.25">
      <c r="B1178" s="17" t="s">
        <v>2226</v>
      </c>
      <c r="C1178" s="17" t="s">
        <v>2365</v>
      </c>
      <c r="D1178" s="18" t="s">
        <v>2228</v>
      </c>
      <c r="E1178" s="23" t="s">
        <v>2366</v>
      </c>
      <c r="F1178" s="20" t="s">
        <v>2230</v>
      </c>
      <c r="G1178" s="4"/>
      <c r="H1178" s="4"/>
      <c r="I1178" s="5"/>
      <c r="J1178" s="14" t="str">
        <f t="shared" si="36"/>
        <v/>
      </c>
      <c r="K1178" s="15"/>
      <c r="L1178" s="10" t="s">
        <v>25</v>
      </c>
      <c r="M1178" s="10"/>
      <c r="N1178" s="14" t="str">
        <f t="shared" si="37"/>
        <v/>
      </c>
      <c r="O1178" s="10" t="s">
        <v>36</v>
      </c>
      <c r="P1178" s="16"/>
    </row>
    <row r="1179" spans="2:16" ht="43.5" customHeight="1" x14ac:dyDescent="0.25">
      <c r="B1179" s="17" t="s">
        <v>2226</v>
      </c>
      <c r="C1179" s="17" t="s">
        <v>2367</v>
      </c>
      <c r="D1179" s="18" t="s">
        <v>2228</v>
      </c>
      <c r="E1179" s="23" t="s">
        <v>2368</v>
      </c>
      <c r="F1179" s="20" t="s">
        <v>2230</v>
      </c>
      <c r="G1179" s="4"/>
      <c r="H1179" s="4"/>
      <c r="I1179" s="5"/>
      <c r="J1179" s="14" t="str">
        <f t="shared" si="36"/>
        <v/>
      </c>
      <c r="K1179" s="15"/>
      <c r="L1179" s="10" t="s">
        <v>25</v>
      </c>
      <c r="M1179" s="10"/>
      <c r="N1179" s="14" t="str">
        <f t="shared" si="37"/>
        <v/>
      </c>
      <c r="O1179" s="10" t="s">
        <v>36</v>
      </c>
      <c r="P1179" s="16"/>
    </row>
    <row r="1180" spans="2:16" ht="43.5" customHeight="1" x14ac:dyDescent="0.25">
      <c r="B1180" s="17" t="s">
        <v>2226</v>
      </c>
      <c r="C1180" s="17" t="s">
        <v>2369</v>
      </c>
      <c r="D1180" s="18" t="s">
        <v>2228</v>
      </c>
      <c r="E1180" s="23" t="s">
        <v>2370</v>
      </c>
      <c r="F1180" s="20" t="s">
        <v>2230</v>
      </c>
      <c r="G1180" s="4"/>
      <c r="H1180" s="4"/>
      <c r="I1180" s="5"/>
      <c r="J1180" s="14" t="str">
        <f t="shared" si="36"/>
        <v/>
      </c>
      <c r="K1180" s="15"/>
      <c r="L1180" s="10" t="s">
        <v>25</v>
      </c>
      <c r="M1180" s="10"/>
      <c r="N1180" s="14" t="str">
        <f t="shared" si="37"/>
        <v/>
      </c>
      <c r="O1180" s="10" t="s">
        <v>36</v>
      </c>
      <c r="P1180" s="16"/>
    </row>
    <row r="1181" spans="2:16" ht="43.5" customHeight="1" x14ac:dyDescent="0.25">
      <c r="B1181" s="17" t="s">
        <v>2226</v>
      </c>
      <c r="C1181" s="17" t="s">
        <v>2371</v>
      </c>
      <c r="D1181" s="18" t="s">
        <v>2228</v>
      </c>
      <c r="E1181" s="23" t="s">
        <v>2372</v>
      </c>
      <c r="F1181" s="20" t="s">
        <v>2230</v>
      </c>
      <c r="G1181" s="4"/>
      <c r="H1181" s="4"/>
      <c r="I1181" s="5"/>
      <c r="J1181" s="14" t="str">
        <f t="shared" si="36"/>
        <v/>
      </c>
      <c r="K1181" s="15"/>
      <c r="L1181" s="10" t="s">
        <v>25</v>
      </c>
      <c r="M1181" s="10"/>
      <c r="N1181" s="14" t="str">
        <f t="shared" si="37"/>
        <v/>
      </c>
      <c r="O1181" s="10" t="s">
        <v>36</v>
      </c>
      <c r="P1181" s="16"/>
    </row>
    <row r="1182" spans="2:16" ht="57.95" customHeight="1" x14ac:dyDescent="0.25">
      <c r="B1182" s="17" t="s">
        <v>2226</v>
      </c>
      <c r="C1182" s="17" t="s">
        <v>2373</v>
      </c>
      <c r="D1182" s="18" t="s">
        <v>2228</v>
      </c>
      <c r="E1182" s="23" t="s">
        <v>2374</v>
      </c>
      <c r="F1182" s="20" t="s">
        <v>2230</v>
      </c>
      <c r="G1182" s="4"/>
      <c r="H1182" s="4"/>
      <c r="I1182" s="5"/>
      <c r="J1182" s="14" t="str">
        <f t="shared" si="36"/>
        <v/>
      </c>
      <c r="K1182" s="15"/>
      <c r="L1182" s="10" t="s">
        <v>25</v>
      </c>
      <c r="M1182" s="10"/>
      <c r="N1182" s="14" t="str">
        <f t="shared" si="37"/>
        <v/>
      </c>
      <c r="O1182" s="10" t="s">
        <v>36</v>
      </c>
      <c r="P1182" s="16"/>
    </row>
    <row r="1183" spans="2:16" ht="43.5" customHeight="1" x14ac:dyDescent="0.25">
      <c r="B1183" s="17" t="s">
        <v>2226</v>
      </c>
      <c r="C1183" s="17" t="s">
        <v>2375</v>
      </c>
      <c r="D1183" s="18" t="s">
        <v>2228</v>
      </c>
      <c r="E1183" s="23" t="s">
        <v>2376</v>
      </c>
      <c r="F1183" s="20" t="s">
        <v>2230</v>
      </c>
      <c r="G1183" s="4"/>
      <c r="H1183" s="4"/>
      <c r="I1183" s="5"/>
      <c r="J1183" s="14" t="str">
        <f t="shared" si="36"/>
        <v/>
      </c>
      <c r="K1183" s="15"/>
      <c r="L1183" s="10" t="s">
        <v>25</v>
      </c>
      <c r="M1183" s="10"/>
      <c r="N1183" s="14" t="str">
        <f t="shared" si="37"/>
        <v/>
      </c>
      <c r="O1183" s="10" t="s">
        <v>36</v>
      </c>
      <c r="P1183" s="16"/>
    </row>
    <row r="1184" spans="2:16" ht="43.5" customHeight="1" x14ac:dyDescent="0.25">
      <c r="B1184" s="17" t="s">
        <v>2226</v>
      </c>
      <c r="C1184" s="17" t="s">
        <v>2377</v>
      </c>
      <c r="D1184" s="18" t="s">
        <v>2228</v>
      </c>
      <c r="E1184" s="23" t="s">
        <v>2378</v>
      </c>
      <c r="F1184" s="20" t="s">
        <v>2230</v>
      </c>
      <c r="G1184" s="4"/>
      <c r="H1184" s="4"/>
      <c r="I1184" s="5"/>
      <c r="J1184" s="14" t="str">
        <f t="shared" si="36"/>
        <v/>
      </c>
      <c r="K1184" s="15"/>
      <c r="L1184" s="10" t="s">
        <v>25</v>
      </c>
      <c r="M1184" s="10"/>
      <c r="N1184" s="14" t="str">
        <f t="shared" si="37"/>
        <v/>
      </c>
      <c r="O1184" s="10" t="s">
        <v>36</v>
      </c>
      <c r="P1184" s="16"/>
    </row>
    <row r="1185" spans="2:16" ht="57.95" customHeight="1" x14ac:dyDescent="0.25">
      <c r="B1185" s="17" t="s">
        <v>2226</v>
      </c>
      <c r="C1185" s="17" t="s">
        <v>2379</v>
      </c>
      <c r="D1185" s="18" t="s">
        <v>2228</v>
      </c>
      <c r="E1185" s="23" t="s">
        <v>2380</v>
      </c>
      <c r="F1185" s="20" t="s">
        <v>2230</v>
      </c>
      <c r="G1185" s="4"/>
      <c r="H1185" s="4"/>
      <c r="I1185" s="5"/>
      <c r="J1185" s="14" t="str">
        <f t="shared" si="36"/>
        <v/>
      </c>
      <c r="K1185" s="15"/>
      <c r="L1185" s="10" t="s">
        <v>25</v>
      </c>
      <c r="M1185" s="10"/>
      <c r="N1185" s="14" t="str">
        <f t="shared" si="37"/>
        <v/>
      </c>
      <c r="O1185" s="10" t="s">
        <v>36</v>
      </c>
      <c r="P1185" s="16"/>
    </row>
    <row r="1186" spans="2:16" ht="43.5" customHeight="1" x14ac:dyDescent="0.25">
      <c r="B1186" s="17" t="s">
        <v>2226</v>
      </c>
      <c r="C1186" s="17" t="s">
        <v>2381</v>
      </c>
      <c r="D1186" s="18" t="s">
        <v>2228</v>
      </c>
      <c r="E1186" s="23" t="s">
        <v>2382</v>
      </c>
      <c r="F1186" s="20" t="s">
        <v>2230</v>
      </c>
      <c r="G1186" s="4"/>
      <c r="H1186" s="4"/>
      <c r="I1186" s="5"/>
      <c r="J1186" s="14" t="str">
        <f t="shared" si="36"/>
        <v/>
      </c>
      <c r="K1186" s="15"/>
      <c r="L1186" s="10" t="s">
        <v>25</v>
      </c>
      <c r="M1186" s="10"/>
      <c r="N1186" s="14" t="str">
        <f t="shared" si="37"/>
        <v/>
      </c>
      <c r="O1186" s="10" t="s">
        <v>36</v>
      </c>
      <c r="P1186" s="16"/>
    </row>
    <row r="1187" spans="2:16" ht="57.95" customHeight="1" x14ac:dyDescent="0.25">
      <c r="B1187" s="17" t="s">
        <v>2226</v>
      </c>
      <c r="C1187" s="17" t="s">
        <v>2383</v>
      </c>
      <c r="D1187" s="18" t="s">
        <v>2228</v>
      </c>
      <c r="E1187" s="23" t="s">
        <v>2384</v>
      </c>
      <c r="F1187" s="20" t="s">
        <v>2230</v>
      </c>
      <c r="G1187" s="4"/>
      <c r="H1187" s="4"/>
      <c r="I1187" s="5"/>
      <c r="J1187" s="14" t="str">
        <f t="shared" si="36"/>
        <v/>
      </c>
      <c r="K1187" s="15"/>
      <c r="L1187" s="10" t="s">
        <v>25</v>
      </c>
      <c r="M1187" s="10"/>
      <c r="N1187" s="14" t="str">
        <f t="shared" si="37"/>
        <v/>
      </c>
      <c r="O1187" s="10" t="s">
        <v>36</v>
      </c>
      <c r="P1187" s="16"/>
    </row>
    <row r="1188" spans="2:16" ht="43.5" customHeight="1" x14ac:dyDescent="0.25">
      <c r="B1188" s="17" t="s">
        <v>2226</v>
      </c>
      <c r="C1188" s="17" t="s">
        <v>2385</v>
      </c>
      <c r="D1188" s="18" t="s">
        <v>2228</v>
      </c>
      <c r="E1188" s="23" t="s">
        <v>2386</v>
      </c>
      <c r="F1188" s="20" t="s">
        <v>2230</v>
      </c>
      <c r="G1188" s="4"/>
      <c r="H1188" s="4"/>
      <c r="I1188" s="5"/>
      <c r="J1188" s="14" t="str">
        <f t="shared" si="36"/>
        <v/>
      </c>
      <c r="K1188" s="15"/>
      <c r="L1188" s="10" t="s">
        <v>25</v>
      </c>
      <c r="M1188" s="10"/>
      <c r="N1188" s="14" t="str">
        <f t="shared" si="37"/>
        <v/>
      </c>
      <c r="O1188" s="10" t="s">
        <v>25</v>
      </c>
      <c r="P1188" s="16"/>
    </row>
    <row r="1189" spans="2:16" ht="43.5" customHeight="1" x14ac:dyDescent="0.25">
      <c r="B1189" s="17" t="s">
        <v>2226</v>
      </c>
      <c r="C1189" s="17" t="s">
        <v>2387</v>
      </c>
      <c r="D1189" s="18" t="s">
        <v>2228</v>
      </c>
      <c r="E1189" s="23" t="s">
        <v>2388</v>
      </c>
      <c r="F1189" s="20" t="s">
        <v>2230</v>
      </c>
      <c r="G1189" s="4"/>
      <c r="H1189" s="4"/>
      <c r="I1189" s="5"/>
      <c r="J1189" s="14" t="str">
        <f t="shared" si="36"/>
        <v/>
      </c>
      <c r="K1189" s="15"/>
      <c r="L1189" s="10" t="s">
        <v>25</v>
      </c>
      <c r="M1189" s="10"/>
      <c r="N1189" s="14" t="str">
        <f t="shared" si="37"/>
        <v/>
      </c>
      <c r="O1189" s="10" t="s">
        <v>25</v>
      </c>
      <c r="P1189" s="16"/>
    </row>
    <row r="1190" spans="2:16" ht="43.5" customHeight="1" x14ac:dyDescent="0.25">
      <c r="B1190" s="17" t="s">
        <v>2226</v>
      </c>
      <c r="C1190" s="17" t="s">
        <v>2389</v>
      </c>
      <c r="D1190" s="18" t="s">
        <v>2228</v>
      </c>
      <c r="E1190" s="23" t="s">
        <v>2390</v>
      </c>
      <c r="F1190" s="20" t="s">
        <v>2230</v>
      </c>
      <c r="G1190" s="4"/>
      <c r="H1190" s="4"/>
      <c r="I1190" s="5"/>
      <c r="J1190" s="14" t="str">
        <f t="shared" si="36"/>
        <v/>
      </c>
      <c r="K1190" s="15"/>
      <c r="L1190" s="10" t="s">
        <v>25</v>
      </c>
      <c r="M1190" s="10"/>
      <c r="N1190" s="14" t="str">
        <f t="shared" si="37"/>
        <v/>
      </c>
      <c r="O1190" s="10" t="s">
        <v>25</v>
      </c>
      <c r="P1190" s="16"/>
    </row>
    <row r="1191" spans="2:16" ht="43.5" customHeight="1" x14ac:dyDescent="0.25">
      <c r="B1191" s="17" t="s">
        <v>2226</v>
      </c>
      <c r="C1191" s="17" t="s">
        <v>2391</v>
      </c>
      <c r="D1191" s="18" t="s">
        <v>2228</v>
      </c>
      <c r="E1191" s="23" t="s">
        <v>2392</v>
      </c>
      <c r="F1191" s="20" t="s">
        <v>2230</v>
      </c>
      <c r="G1191" s="4"/>
      <c r="H1191" s="4"/>
      <c r="I1191" s="5"/>
      <c r="J1191" s="14" t="str">
        <f t="shared" si="36"/>
        <v/>
      </c>
      <c r="K1191" s="15"/>
      <c r="L1191" s="10" t="s">
        <v>25</v>
      </c>
      <c r="M1191" s="10"/>
      <c r="N1191" s="14" t="str">
        <f t="shared" si="37"/>
        <v/>
      </c>
      <c r="O1191" s="10" t="s">
        <v>36</v>
      </c>
      <c r="P1191" s="16"/>
    </row>
    <row r="1192" spans="2:16" ht="43.5" customHeight="1" x14ac:dyDescent="0.25">
      <c r="B1192" s="17" t="s">
        <v>2226</v>
      </c>
      <c r="C1192" s="17" t="s">
        <v>2393</v>
      </c>
      <c r="D1192" s="18" t="s">
        <v>2228</v>
      </c>
      <c r="E1192" s="23" t="s">
        <v>2394</v>
      </c>
      <c r="F1192" s="20" t="s">
        <v>2230</v>
      </c>
      <c r="G1192" s="4"/>
      <c r="H1192" s="4"/>
      <c r="I1192" s="5"/>
      <c r="J1192" s="14" t="str">
        <f t="shared" si="36"/>
        <v/>
      </c>
      <c r="K1192" s="15"/>
      <c r="L1192" s="10" t="s">
        <v>25</v>
      </c>
      <c r="M1192" s="10"/>
      <c r="N1192" s="14" t="str">
        <f t="shared" si="37"/>
        <v/>
      </c>
      <c r="O1192" s="10" t="s">
        <v>36</v>
      </c>
      <c r="P1192" s="16"/>
    </row>
    <row r="1193" spans="2:16" ht="43.5" customHeight="1" x14ac:dyDescent="0.25">
      <c r="B1193" s="17" t="s">
        <v>2226</v>
      </c>
      <c r="C1193" s="17" t="s">
        <v>2395</v>
      </c>
      <c r="D1193" s="18" t="s">
        <v>2228</v>
      </c>
      <c r="E1193" s="23" t="s">
        <v>2396</v>
      </c>
      <c r="F1193" s="20" t="s">
        <v>2230</v>
      </c>
      <c r="G1193" s="4"/>
      <c r="H1193" s="4"/>
      <c r="I1193" s="5"/>
      <c r="J1193" s="14" t="str">
        <f t="shared" si="36"/>
        <v/>
      </c>
      <c r="K1193" s="15"/>
      <c r="L1193" s="10" t="s">
        <v>25</v>
      </c>
      <c r="M1193" s="10"/>
      <c r="N1193" s="14" t="str">
        <f t="shared" si="37"/>
        <v/>
      </c>
      <c r="O1193" s="10" t="s">
        <v>36</v>
      </c>
      <c r="P1193" s="16"/>
    </row>
    <row r="1194" spans="2:16" ht="43.5" customHeight="1" x14ac:dyDescent="0.25">
      <c r="B1194" s="17" t="s">
        <v>2226</v>
      </c>
      <c r="C1194" s="17" t="s">
        <v>2397</v>
      </c>
      <c r="D1194" s="18" t="s">
        <v>2228</v>
      </c>
      <c r="E1194" s="23" t="s">
        <v>2398</v>
      </c>
      <c r="F1194" s="20" t="s">
        <v>2230</v>
      </c>
      <c r="G1194" s="4"/>
      <c r="H1194" s="4"/>
      <c r="I1194" s="5"/>
      <c r="J1194" s="14" t="str">
        <f t="shared" si="36"/>
        <v/>
      </c>
      <c r="K1194" s="15"/>
      <c r="L1194" s="10" t="s">
        <v>25</v>
      </c>
      <c r="M1194" s="10"/>
      <c r="N1194" s="14" t="str">
        <f t="shared" si="37"/>
        <v/>
      </c>
      <c r="O1194" s="10" t="s">
        <v>36</v>
      </c>
      <c r="P1194" s="16"/>
    </row>
    <row r="1195" spans="2:16" ht="43.5" customHeight="1" x14ac:dyDescent="0.25">
      <c r="B1195" s="10" t="s">
        <v>2399</v>
      </c>
      <c r="C1195" s="10" t="s">
        <v>2400</v>
      </c>
      <c r="D1195" s="11" t="s">
        <v>2401</v>
      </c>
      <c r="E1195" s="22" t="s">
        <v>2402</v>
      </c>
      <c r="F1195" s="13" t="s">
        <v>2403</v>
      </c>
      <c r="G1195" s="4"/>
      <c r="H1195" s="4"/>
      <c r="I1195" s="5"/>
      <c r="J1195" s="14" t="str">
        <f t="shared" si="36"/>
        <v/>
      </c>
      <c r="K1195" s="15"/>
      <c r="L1195" s="10" t="s">
        <v>25</v>
      </c>
      <c r="M1195" s="10"/>
      <c r="N1195" s="14" t="str">
        <f t="shared" si="37"/>
        <v/>
      </c>
      <c r="O1195" s="10" t="s">
        <v>25</v>
      </c>
      <c r="P1195" s="16"/>
    </row>
    <row r="1196" spans="2:16" ht="43.5" customHeight="1" x14ac:dyDescent="0.25">
      <c r="B1196" s="10" t="s">
        <v>2399</v>
      </c>
      <c r="C1196" s="10" t="s">
        <v>2404</v>
      </c>
      <c r="D1196" s="11" t="s">
        <v>2401</v>
      </c>
      <c r="E1196" s="22" t="s">
        <v>2405</v>
      </c>
      <c r="F1196" s="13" t="s">
        <v>2403</v>
      </c>
      <c r="G1196" s="4"/>
      <c r="H1196" s="4"/>
      <c r="I1196" s="5"/>
      <c r="J1196" s="14" t="str">
        <f t="shared" si="36"/>
        <v/>
      </c>
      <c r="K1196" s="15"/>
      <c r="L1196" s="10" t="s">
        <v>25</v>
      </c>
      <c r="M1196" s="10"/>
      <c r="N1196" s="14" t="str">
        <f t="shared" si="37"/>
        <v/>
      </c>
      <c r="O1196" s="10" t="s">
        <v>36</v>
      </c>
      <c r="P1196" s="16"/>
    </row>
    <row r="1197" spans="2:16" ht="43.5" customHeight="1" x14ac:dyDescent="0.25">
      <c r="B1197" s="10" t="s">
        <v>2399</v>
      </c>
      <c r="C1197" s="10" t="s">
        <v>2406</v>
      </c>
      <c r="D1197" s="11" t="s">
        <v>2401</v>
      </c>
      <c r="E1197" s="22" t="s">
        <v>2407</v>
      </c>
      <c r="F1197" s="13" t="s">
        <v>2403</v>
      </c>
      <c r="G1197" s="4"/>
      <c r="H1197" s="4"/>
      <c r="I1197" s="5"/>
      <c r="J1197" s="14" t="str">
        <f t="shared" si="36"/>
        <v/>
      </c>
      <c r="K1197" s="15"/>
      <c r="L1197" s="10" t="s">
        <v>25</v>
      </c>
      <c r="M1197" s="10"/>
      <c r="N1197" s="14" t="str">
        <f t="shared" si="37"/>
        <v/>
      </c>
      <c r="O1197" s="10" t="s">
        <v>25</v>
      </c>
      <c r="P1197" s="16"/>
    </row>
    <row r="1198" spans="2:16" ht="43.5" customHeight="1" x14ac:dyDescent="0.25">
      <c r="B1198" s="10" t="s">
        <v>2399</v>
      </c>
      <c r="C1198" s="10" t="s">
        <v>2408</v>
      </c>
      <c r="D1198" s="11" t="s">
        <v>2401</v>
      </c>
      <c r="E1198" s="22" t="s">
        <v>2409</v>
      </c>
      <c r="F1198" s="13" t="s">
        <v>2403</v>
      </c>
      <c r="G1198" s="4"/>
      <c r="H1198" s="4"/>
      <c r="I1198" s="5"/>
      <c r="J1198" s="14" t="str">
        <f t="shared" si="36"/>
        <v/>
      </c>
      <c r="K1198" s="15"/>
      <c r="L1198" s="10" t="s">
        <v>25</v>
      </c>
      <c r="M1198" s="10"/>
      <c r="N1198" s="14" t="str">
        <f t="shared" si="37"/>
        <v/>
      </c>
      <c r="O1198" s="10" t="s">
        <v>25</v>
      </c>
      <c r="P1198" s="16"/>
    </row>
    <row r="1199" spans="2:16" ht="43.5" customHeight="1" x14ac:dyDescent="0.25">
      <c r="B1199" s="10" t="s">
        <v>2399</v>
      </c>
      <c r="C1199" s="10" t="s">
        <v>2410</v>
      </c>
      <c r="D1199" s="11" t="s">
        <v>2401</v>
      </c>
      <c r="E1199" s="22" t="s">
        <v>2411</v>
      </c>
      <c r="F1199" s="13" t="s">
        <v>2403</v>
      </c>
      <c r="G1199" s="4"/>
      <c r="H1199" s="4"/>
      <c r="I1199" s="5"/>
      <c r="J1199" s="14" t="str">
        <f t="shared" si="36"/>
        <v/>
      </c>
      <c r="K1199" s="15"/>
      <c r="L1199" s="10" t="s">
        <v>25</v>
      </c>
      <c r="M1199" s="10"/>
      <c r="N1199" s="14" t="str">
        <f t="shared" si="37"/>
        <v/>
      </c>
      <c r="O1199" s="10" t="s">
        <v>25</v>
      </c>
      <c r="P1199" s="16"/>
    </row>
    <row r="1200" spans="2:16" ht="57.95" customHeight="1" x14ac:dyDescent="0.25">
      <c r="B1200" s="10" t="s">
        <v>2399</v>
      </c>
      <c r="C1200" s="10" t="s">
        <v>2412</v>
      </c>
      <c r="D1200" s="11" t="s">
        <v>2401</v>
      </c>
      <c r="E1200" s="22" t="s">
        <v>2413</v>
      </c>
      <c r="F1200" s="13" t="s">
        <v>2403</v>
      </c>
      <c r="G1200" s="4"/>
      <c r="H1200" s="4"/>
      <c r="I1200" s="5"/>
      <c r="J1200" s="14" t="str">
        <f t="shared" si="36"/>
        <v/>
      </c>
      <c r="K1200" s="15"/>
      <c r="L1200" s="10" t="s">
        <v>25</v>
      </c>
      <c r="M1200" s="10"/>
      <c r="N1200" s="14" t="str">
        <f t="shared" si="37"/>
        <v/>
      </c>
      <c r="O1200" s="10" t="s">
        <v>36</v>
      </c>
      <c r="P1200" s="16"/>
    </row>
    <row r="1201" spans="2:16" ht="43.5" customHeight="1" x14ac:dyDescent="0.25">
      <c r="B1201" s="10" t="s">
        <v>2399</v>
      </c>
      <c r="C1201" s="10" t="s">
        <v>2414</v>
      </c>
      <c r="D1201" s="11" t="s">
        <v>2401</v>
      </c>
      <c r="E1201" s="22" t="s">
        <v>2415</v>
      </c>
      <c r="F1201" s="13" t="s">
        <v>2403</v>
      </c>
      <c r="G1201" s="4"/>
      <c r="H1201" s="4"/>
      <c r="I1201" s="5"/>
      <c r="J1201" s="14" t="str">
        <f t="shared" si="36"/>
        <v/>
      </c>
      <c r="K1201" s="15"/>
      <c r="L1201" s="10" t="s">
        <v>25</v>
      </c>
      <c r="M1201" s="10"/>
      <c r="N1201" s="14" t="str">
        <f t="shared" si="37"/>
        <v/>
      </c>
      <c r="O1201" s="10" t="s">
        <v>36</v>
      </c>
      <c r="P1201" s="16"/>
    </row>
    <row r="1202" spans="2:16" ht="43.5" customHeight="1" x14ac:dyDescent="0.25">
      <c r="B1202" s="10" t="s">
        <v>2399</v>
      </c>
      <c r="C1202" s="10" t="s">
        <v>2416</v>
      </c>
      <c r="D1202" s="11" t="s">
        <v>2401</v>
      </c>
      <c r="E1202" s="22" t="s">
        <v>2417</v>
      </c>
      <c r="F1202" s="13" t="s">
        <v>2403</v>
      </c>
      <c r="G1202" s="4"/>
      <c r="H1202" s="4"/>
      <c r="I1202" s="5"/>
      <c r="J1202" s="14" t="str">
        <f t="shared" si="36"/>
        <v/>
      </c>
      <c r="K1202" s="15"/>
      <c r="L1202" s="10" t="s">
        <v>25</v>
      </c>
      <c r="M1202" s="10"/>
      <c r="N1202" s="14" t="str">
        <f t="shared" si="37"/>
        <v/>
      </c>
      <c r="O1202" s="10" t="s">
        <v>36</v>
      </c>
      <c r="P1202" s="16"/>
    </row>
    <row r="1203" spans="2:16" ht="43.5" customHeight="1" x14ac:dyDescent="0.25">
      <c r="B1203" s="10" t="s">
        <v>2399</v>
      </c>
      <c r="C1203" s="10" t="s">
        <v>2418</v>
      </c>
      <c r="D1203" s="11" t="s">
        <v>2401</v>
      </c>
      <c r="E1203" s="22" t="s">
        <v>2419</v>
      </c>
      <c r="F1203" s="13" t="s">
        <v>2403</v>
      </c>
      <c r="G1203" s="4"/>
      <c r="H1203" s="4"/>
      <c r="I1203" s="5"/>
      <c r="J1203" s="14" t="str">
        <f t="shared" si="36"/>
        <v/>
      </c>
      <c r="K1203" s="15"/>
      <c r="L1203" s="10" t="s">
        <v>25</v>
      </c>
      <c r="M1203" s="10"/>
      <c r="N1203" s="14" t="str">
        <f t="shared" si="37"/>
        <v/>
      </c>
      <c r="O1203" s="10" t="s">
        <v>25</v>
      </c>
      <c r="P1203" s="16"/>
    </row>
    <row r="1204" spans="2:16" ht="43.5" customHeight="1" x14ac:dyDescent="0.25">
      <c r="B1204" s="10" t="s">
        <v>2399</v>
      </c>
      <c r="C1204" s="10" t="s">
        <v>2420</v>
      </c>
      <c r="D1204" s="11" t="s">
        <v>2401</v>
      </c>
      <c r="E1204" s="22" t="s">
        <v>2421</v>
      </c>
      <c r="F1204" s="13" t="s">
        <v>2403</v>
      </c>
      <c r="G1204" s="4"/>
      <c r="H1204" s="4"/>
      <c r="I1204" s="5"/>
      <c r="J1204" s="14" t="str">
        <f t="shared" si="36"/>
        <v/>
      </c>
      <c r="K1204" s="15"/>
      <c r="L1204" s="10" t="s">
        <v>25</v>
      </c>
      <c r="M1204" s="10"/>
      <c r="N1204" s="14" t="str">
        <f t="shared" si="37"/>
        <v/>
      </c>
      <c r="O1204" s="10" t="s">
        <v>25</v>
      </c>
      <c r="P1204" s="16"/>
    </row>
    <row r="1205" spans="2:16" ht="43.5" customHeight="1" x14ac:dyDescent="0.25">
      <c r="B1205" s="10" t="s">
        <v>2399</v>
      </c>
      <c r="C1205" s="10" t="s">
        <v>2422</v>
      </c>
      <c r="D1205" s="11" t="s">
        <v>2401</v>
      </c>
      <c r="E1205" s="22" t="s">
        <v>2423</v>
      </c>
      <c r="F1205" s="13" t="s">
        <v>2403</v>
      </c>
      <c r="G1205" s="4"/>
      <c r="H1205" s="4"/>
      <c r="I1205" s="5"/>
      <c r="J1205" s="14" t="str">
        <f t="shared" si="36"/>
        <v/>
      </c>
      <c r="K1205" s="15"/>
      <c r="L1205" s="10" t="s">
        <v>25</v>
      </c>
      <c r="M1205" s="10"/>
      <c r="N1205" s="14" t="str">
        <f t="shared" si="37"/>
        <v/>
      </c>
      <c r="O1205" s="10" t="s">
        <v>25</v>
      </c>
      <c r="P1205" s="16"/>
    </row>
    <row r="1206" spans="2:16" ht="43.5" customHeight="1" x14ac:dyDescent="0.25">
      <c r="B1206" s="10" t="s">
        <v>2399</v>
      </c>
      <c r="C1206" s="10" t="s">
        <v>2424</v>
      </c>
      <c r="D1206" s="11" t="s">
        <v>2401</v>
      </c>
      <c r="E1206" s="22" t="s">
        <v>2425</v>
      </c>
      <c r="F1206" s="13" t="s">
        <v>2403</v>
      </c>
      <c r="G1206" s="4"/>
      <c r="H1206" s="4"/>
      <c r="I1206" s="5"/>
      <c r="J1206" s="14" t="str">
        <f t="shared" si="36"/>
        <v/>
      </c>
      <c r="K1206" s="15"/>
      <c r="L1206" s="10" t="s">
        <v>25</v>
      </c>
      <c r="M1206" s="10"/>
      <c r="N1206" s="14" t="str">
        <f t="shared" si="37"/>
        <v/>
      </c>
      <c r="O1206" s="10" t="s">
        <v>36</v>
      </c>
      <c r="P1206" s="16"/>
    </row>
    <row r="1207" spans="2:16" ht="43.5" customHeight="1" x14ac:dyDescent="0.25">
      <c r="B1207" s="10" t="s">
        <v>2399</v>
      </c>
      <c r="C1207" s="10" t="s">
        <v>2426</v>
      </c>
      <c r="D1207" s="11" t="s">
        <v>2401</v>
      </c>
      <c r="E1207" s="22" t="s">
        <v>2427</v>
      </c>
      <c r="F1207" s="13" t="s">
        <v>2403</v>
      </c>
      <c r="G1207" s="4"/>
      <c r="H1207" s="4"/>
      <c r="I1207" s="5"/>
      <c r="J1207" s="14" t="str">
        <f t="shared" si="36"/>
        <v/>
      </c>
      <c r="K1207" s="15"/>
      <c r="L1207" s="10" t="s">
        <v>25</v>
      </c>
      <c r="M1207" s="10"/>
      <c r="N1207" s="14" t="str">
        <f t="shared" si="37"/>
        <v/>
      </c>
      <c r="O1207" s="10" t="s">
        <v>36</v>
      </c>
      <c r="P1207" s="16"/>
    </row>
    <row r="1208" spans="2:16" ht="43.5" customHeight="1" x14ac:dyDescent="0.25">
      <c r="B1208" s="10" t="s">
        <v>2399</v>
      </c>
      <c r="C1208" s="10" t="s">
        <v>2428</v>
      </c>
      <c r="D1208" s="11" t="s">
        <v>2401</v>
      </c>
      <c r="E1208" s="22" t="s">
        <v>2429</v>
      </c>
      <c r="F1208" s="13" t="s">
        <v>2403</v>
      </c>
      <c r="G1208" s="4"/>
      <c r="H1208" s="4"/>
      <c r="I1208" s="5"/>
      <c r="J1208" s="14" t="str">
        <f t="shared" si="36"/>
        <v/>
      </c>
      <c r="K1208" s="15"/>
      <c r="L1208" s="10" t="s">
        <v>25</v>
      </c>
      <c r="M1208" s="10"/>
      <c r="N1208" s="14" t="str">
        <f t="shared" si="37"/>
        <v/>
      </c>
      <c r="O1208" s="10" t="s">
        <v>36</v>
      </c>
      <c r="P1208" s="16"/>
    </row>
    <row r="1209" spans="2:16" ht="43.5" customHeight="1" x14ac:dyDescent="0.25">
      <c r="B1209" s="10" t="s">
        <v>2399</v>
      </c>
      <c r="C1209" s="10" t="s">
        <v>2430</v>
      </c>
      <c r="D1209" s="11" t="s">
        <v>2401</v>
      </c>
      <c r="E1209" s="22" t="s">
        <v>2431</v>
      </c>
      <c r="F1209" s="13" t="s">
        <v>2403</v>
      </c>
      <c r="G1209" s="4"/>
      <c r="H1209" s="4"/>
      <c r="I1209" s="5"/>
      <c r="J1209" s="14" t="str">
        <f t="shared" si="36"/>
        <v/>
      </c>
      <c r="K1209" s="15"/>
      <c r="L1209" s="10" t="s">
        <v>25</v>
      </c>
      <c r="M1209" s="10"/>
      <c r="N1209" s="14" t="str">
        <f t="shared" si="37"/>
        <v/>
      </c>
      <c r="O1209" s="10" t="s">
        <v>36</v>
      </c>
      <c r="P1209" s="16"/>
    </row>
    <row r="1210" spans="2:16" ht="72.599999999999994" customHeight="1" x14ac:dyDescent="0.25">
      <c r="B1210" s="10" t="s">
        <v>2399</v>
      </c>
      <c r="C1210" s="10" t="s">
        <v>2432</v>
      </c>
      <c r="D1210" s="11" t="s">
        <v>2401</v>
      </c>
      <c r="E1210" s="22" t="s">
        <v>2433</v>
      </c>
      <c r="F1210" s="13" t="s">
        <v>2403</v>
      </c>
      <c r="G1210" s="4"/>
      <c r="H1210" s="4"/>
      <c r="I1210" s="5"/>
      <c r="J1210" s="14" t="str">
        <f t="shared" si="36"/>
        <v/>
      </c>
      <c r="K1210" s="15"/>
      <c r="L1210" s="10" t="s">
        <v>25</v>
      </c>
      <c r="M1210" s="10"/>
      <c r="N1210" s="14" t="str">
        <f t="shared" si="37"/>
        <v/>
      </c>
      <c r="O1210" s="10" t="s">
        <v>36</v>
      </c>
      <c r="P1210" s="16"/>
    </row>
    <row r="1211" spans="2:16" ht="43.5" customHeight="1" x14ac:dyDescent="0.25">
      <c r="B1211" s="10" t="s">
        <v>2399</v>
      </c>
      <c r="C1211" s="10" t="s">
        <v>2434</v>
      </c>
      <c r="D1211" s="11" t="s">
        <v>2401</v>
      </c>
      <c r="E1211" s="22" t="s">
        <v>2435</v>
      </c>
      <c r="F1211" s="13" t="s">
        <v>2403</v>
      </c>
      <c r="G1211" s="4"/>
      <c r="H1211" s="4"/>
      <c r="I1211" s="5"/>
      <c r="J1211" s="14" t="str">
        <f t="shared" si="36"/>
        <v/>
      </c>
      <c r="K1211" s="15"/>
      <c r="L1211" s="10" t="s">
        <v>25</v>
      </c>
      <c r="M1211" s="10"/>
      <c r="N1211" s="14" t="str">
        <f t="shared" si="37"/>
        <v/>
      </c>
      <c r="O1211" s="10" t="s">
        <v>36</v>
      </c>
      <c r="P1211" s="16"/>
    </row>
    <row r="1212" spans="2:16" ht="43.5" customHeight="1" x14ac:dyDescent="0.25">
      <c r="B1212" s="10" t="s">
        <v>2399</v>
      </c>
      <c r="C1212" s="10" t="s">
        <v>2436</v>
      </c>
      <c r="D1212" s="11" t="s">
        <v>2401</v>
      </c>
      <c r="E1212" s="22" t="s">
        <v>2437</v>
      </c>
      <c r="F1212" s="13" t="s">
        <v>2403</v>
      </c>
      <c r="G1212" s="4"/>
      <c r="H1212" s="4"/>
      <c r="I1212" s="5"/>
      <c r="J1212" s="14" t="str">
        <f t="shared" si="36"/>
        <v/>
      </c>
      <c r="K1212" s="15"/>
      <c r="L1212" s="10" t="s">
        <v>25</v>
      </c>
      <c r="M1212" s="10"/>
      <c r="N1212" s="14" t="str">
        <f t="shared" si="37"/>
        <v/>
      </c>
      <c r="O1212" s="10" t="s">
        <v>36</v>
      </c>
      <c r="P1212" s="16"/>
    </row>
    <row r="1213" spans="2:16" ht="43.5" customHeight="1" x14ac:dyDescent="0.25">
      <c r="B1213" s="10" t="s">
        <v>2399</v>
      </c>
      <c r="C1213" s="10" t="s">
        <v>2438</v>
      </c>
      <c r="D1213" s="11" t="s">
        <v>2401</v>
      </c>
      <c r="E1213" s="22" t="s">
        <v>2439</v>
      </c>
      <c r="F1213" s="13" t="s">
        <v>2403</v>
      </c>
      <c r="G1213" s="4"/>
      <c r="H1213" s="4"/>
      <c r="I1213" s="5"/>
      <c r="J1213" s="14" t="str">
        <f t="shared" si="36"/>
        <v/>
      </c>
      <c r="K1213" s="15"/>
      <c r="L1213" s="10" t="s">
        <v>25</v>
      </c>
      <c r="M1213" s="10"/>
      <c r="N1213" s="14" t="str">
        <f t="shared" si="37"/>
        <v/>
      </c>
      <c r="O1213" s="10" t="s">
        <v>36</v>
      </c>
      <c r="P1213" s="16"/>
    </row>
    <row r="1214" spans="2:16" ht="43.5" customHeight="1" x14ac:dyDescent="0.25">
      <c r="B1214" s="10" t="s">
        <v>2399</v>
      </c>
      <c r="C1214" s="10" t="s">
        <v>2440</v>
      </c>
      <c r="D1214" s="11" t="s">
        <v>2401</v>
      </c>
      <c r="E1214" s="22" t="s">
        <v>2441</v>
      </c>
      <c r="F1214" s="13" t="s">
        <v>2403</v>
      </c>
      <c r="G1214" s="4"/>
      <c r="H1214" s="4"/>
      <c r="I1214" s="5"/>
      <c r="J1214" s="14" t="str">
        <f t="shared" si="36"/>
        <v/>
      </c>
      <c r="K1214" s="15"/>
      <c r="L1214" s="10" t="s">
        <v>25</v>
      </c>
      <c r="M1214" s="10"/>
      <c r="N1214" s="14" t="str">
        <f t="shared" si="37"/>
        <v/>
      </c>
      <c r="O1214" s="10" t="s">
        <v>36</v>
      </c>
      <c r="P1214" s="16"/>
    </row>
    <row r="1215" spans="2:16" ht="43.5" customHeight="1" x14ac:dyDescent="0.25">
      <c r="B1215" s="10" t="s">
        <v>2399</v>
      </c>
      <c r="C1215" s="10" t="s">
        <v>2442</v>
      </c>
      <c r="D1215" s="11" t="s">
        <v>2401</v>
      </c>
      <c r="E1215" s="22" t="s">
        <v>2443</v>
      </c>
      <c r="F1215" s="13" t="s">
        <v>2403</v>
      </c>
      <c r="G1215" s="4"/>
      <c r="H1215" s="4"/>
      <c r="I1215" s="5"/>
      <c r="J1215" s="14" t="str">
        <f t="shared" si="36"/>
        <v/>
      </c>
      <c r="K1215" s="15"/>
      <c r="L1215" s="10" t="s">
        <v>25</v>
      </c>
      <c r="M1215" s="10"/>
      <c r="N1215" s="14" t="str">
        <f t="shared" si="37"/>
        <v/>
      </c>
      <c r="O1215" s="10" t="s">
        <v>36</v>
      </c>
      <c r="P1215" s="16"/>
    </row>
    <row r="1216" spans="2:16" ht="57.95" customHeight="1" x14ac:dyDescent="0.25">
      <c r="B1216" s="17" t="s">
        <v>2444</v>
      </c>
      <c r="C1216" s="17" t="s">
        <v>2445</v>
      </c>
      <c r="D1216" s="18" t="s">
        <v>2446</v>
      </c>
      <c r="E1216" s="23" t="s">
        <v>2447</v>
      </c>
      <c r="F1216" s="20" t="s">
        <v>2448</v>
      </c>
      <c r="G1216" s="4"/>
      <c r="H1216" s="4"/>
      <c r="I1216" s="5"/>
      <c r="J1216" s="14" t="str">
        <f t="shared" si="36"/>
        <v/>
      </c>
      <c r="K1216" s="15"/>
      <c r="L1216" s="10" t="s">
        <v>25</v>
      </c>
      <c r="M1216" s="10"/>
      <c r="N1216" s="14" t="str">
        <f t="shared" si="37"/>
        <v/>
      </c>
      <c r="O1216" s="10" t="s">
        <v>25</v>
      </c>
      <c r="P1216" s="16"/>
    </row>
    <row r="1217" spans="2:16" ht="43.5" customHeight="1" x14ac:dyDescent="0.25">
      <c r="B1217" s="17" t="s">
        <v>2444</v>
      </c>
      <c r="C1217" s="17" t="s">
        <v>2449</v>
      </c>
      <c r="D1217" s="18" t="s">
        <v>2446</v>
      </c>
      <c r="E1217" s="23" t="s">
        <v>2450</v>
      </c>
      <c r="F1217" s="20" t="s">
        <v>2448</v>
      </c>
      <c r="G1217" s="4"/>
      <c r="H1217" s="4"/>
      <c r="I1217" s="5"/>
      <c r="J1217" s="14" t="str">
        <f t="shared" si="36"/>
        <v/>
      </c>
      <c r="K1217" s="15"/>
      <c r="L1217" s="10" t="s">
        <v>25</v>
      </c>
      <c r="M1217" s="10"/>
      <c r="N1217" s="14" t="str">
        <f t="shared" si="37"/>
        <v/>
      </c>
      <c r="O1217" s="10" t="s">
        <v>25</v>
      </c>
      <c r="P1217" s="16"/>
    </row>
    <row r="1218" spans="2:16" ht="43.5" customHeight="1" x14ac:dyDescent="0.25">
      <c r="B1218" s="17" t="s">
        <v>2444</v>
      </c>
      <c r="C1218" s="17" t="s">
        <v>2451</v>
      </c>
      <c r="D1218" s="18" t="s">
        <v>2446</v>
      </c>
      <c r="E1218" s="23" t="s">
        <v>2452</v>
      </c>
      <c r="F1218" s="20" t="s">
        <v>2448</v>
      </c>
      <c r="G1218" s="4"/>
      <c r="H1218" s="4"/>
      <c r="I1218" s="5"/>
      <c r="J1218" s="14" t="str">
        <f t="shared" si="36"/>
        <v/>
      </c>
      <c r="K1218" s="15"/>
      <c r="L1218" s="10" t="s">
        <v>25</v>
      </c>
      <c r="M1218" s="10"/>
      <c r="N1218" s="14" t="str">
        <f t="shared" si="37"/>
        <v/>
      </c>
      <c r="O1218" s="10" t="s">
        <v>25</v>
      </c>
      <c r="P1218" s="16"/>
    </row>
    <row r="1219" spans="2:16" ht="43.5" customHeight="1" x14ac:dyDescent="0.25">
      <c r="B1219" s="17" t="s">
        <v>2444</v>
      </c>
      <c r="C1219" s="17" t="s">
        <v>2453</v>
      </c>
      <c r="D1219" s="18" t="s">
        <v>2446</v>
      </c>
      <c r="E1219" s="23" t="s">
        <v>2454</v>
      </c>
      <c r="F1219" s="20" t="s">
        <v>2448</v>
      </c>
      <c r="G1219" s="4"/>
      <c r="H1219" s="4"/>
      <c r="I1219" s="5"/>
      <c r="J1219" s="14" t="str">
        <f t="shared" si="36"/>
        <v/>
      </c>
      <c r="K1219" s="15"/>
      <c r="L1219" s="10" t="s">
        <v>25</v>
      </c>
      <c r="M1219" s="10"/>
      <c r="N1219" s="14" t="str">
        <f t="shared" si="37"/>
        <v/>
      </c>
      <c r="O1219" s="10" t="s">
        <v>25</v>
      </c>
      <c r="P1219" s="16"/>
    </row>
    <row r="1220" spans="2:16" ht="43.5" customHeight="1" x14ac:dyDescent="0.25">
      <c r="B1220" s="17" t="s">
        <v>2444</v>
      </c>
      <c r="C1220" s="17" t="s">
        <v>2455</v>
      </c>
      <c r="D1220" s="18" t="s">
        <v>2446</v>
      </c>
      <c r="E1220" s="23" t="s">
        <v>2456</v>
      </c>
      <c r="F1220" s="20" t="s">
        <v>2448</v>
      </c>
      <c r="G1220" s="4"/>
      <c r="H1220" s="4"/>
      <c r="I1220" s="5"/>
      <c r="J1220" s="14" t="str">
        <f t="shared" si="36"/>
        <v/>
      </c>
      <c r="K1220" s="15"/>
      <c r="L1220" s="10" t="s">
        <v>25</v>
      </c>
      <c r="M1220" s="10"/>
      <c r="N1220" s="14" t="str">
        <f t="shared" si="37"/>
        <v/>
      </c>
      <c r="O1220" s="10" t="s">
        <v>36</v>
      </c>
      <c r="P1220" s="16"/>
    </row>
    <row r="1221" spans="2:16" ht="43.5" customHeight="1" x14ac:dyDescent="0.25">
      <c r="B1221" s="17" t="s">
        <v>2444</v>
      </c>
      <c r="C1221" s="17" t="s">
        <v>2457</v>
      </c>
      <c r="D1221" s="18" t="s">
        <v>2446</v>
      </c>
      <c r="E1221" s="23" t="s">
        <v>2458</v>
      </c>
      <c r="F1221" s="20" t="s">
        <v>2448</v>
      </c>
      <c r="G1221" s="4"/>
      <c r="H1221" s="4"/>
      <c r="I1221" s="5"/>
      <c r="J1221" s="14" t="str">
        <f t="shared" si="36"/>
        <v/>
      </c>
      <c r="K1221" s="15"/>
      <c r="L1221" s="10" t="s">
        <v>25</v>
      </c>
      <c r="M1221" s="10"/>
      <c r="N1221" s="14" t="str">
        <f t="shared" si="37"/>
        <v/>
      </c>
      <c r="O1221" s="10" t="s">
        <v>36</v>
      </c>
      <c r="P1221" s="16"/>
    </row>
    <row r="1222" spans="2:16" ht="43.5" customHeight="1" x14ac:dyDescent="0.25">
      <c r="B1222" s="17" t="s">
        <v>2444</v>
      </c>
      <c r="C1222" s="17" t="s">
        <v>2459</v>
      </c>
      <c r="D1222" s="18" t="s">
        <v>2446</v>
      </c>
      <c r="E1222" s="23" t="s">
        <v>2460</v>
      </c>
      <c r="F1222" s="20" t="s">
        <v>2448</v>
      </c>
      <c r="G1222" s="4"/>
      <c r="H1222" s="4"/>
      <c r="I1222" s="5"/>
      <c r="J1222" s="14" t="str">
        <f t="shared" si="36"/>
        <v/>
      </c>
      <c r="K1222" s="15"/>
      <c r="L1222" s="10" t="s">
        <v>25</v>
      </c>
      <c r="M1222" s="10"/>
      <c r="N1222" s="14" t="str">
        <f t="shared" si="37"/>
        <v/>
      </c>
      <c r="O1222" s="10" t="s">
        <v>36</v>
      </c>
      <c r="P1222" s="16"/>
    </row>
    <row r="1223" spans="2:16" ht="43.5" customHeight="1" x14ac:dyDescent="0.25">
      <c r="B1223" s="17" t="s">
        <v>2444</v>
      </c>
      <c r="C1223" s="17" t="s">
        <v>2461</v>
      </c>
      <c r="D1223" s="18" t="s">
        <v>2446</v>
      </c>
      <c r="E1223" s="23" t="s">
        <v>2462</v>
      </c>
      <c r="F1223" s="20" t="s">
        <v>2448</v>
      </c>
      <c r="G1223" s="4"/>
      <c r="H1223" s="4"/>
      <c r="I1223" s="5"/>
      <c r="J1223" s="14" t="str">
        <f t="shared" ref="J1223:J1286" si="38">IF(G1223&lt;&gt;"Sim","",IF(H1223="Atende",5,IF(H1223="Atende parcialmente",2,IF(H1223="Não atende",0,""))))</f>
        <v/>
      </c>
      <c r="K1223" s="15"/>
      <c r="L1223" s="10" t="s">
        <v>25</v>
      </c>
      <c r="M1223" s="10"/>
      <c r="N1223" s="14" t="str">
        <f t="shared" ref="N1223:N1286" si="39">IF(L1223&lt;&gt;"Sim","",IF(M1223="Atende",5,IF(M1223="Atende parcialmente",2,IF(M1223="Não atende",0,""))))</f>
        <v/>
      </c>
      <c r="O1223" s="10" t="s">
        <v>25</v>
      </c>
      <c r="P1223" s="16"/>
    </row>
    <row r="1224" spans="2:16" ht="43.5" customHeight="1" x14ac:dyDescent="0.25">
      <c r="B1224" s="17" t="s">
        <v>2444</v>
      </c>
      <c r="C1224" s="17" t="s">
        <v>2463</v>
      </c>
      <c r="D1224" s="18" t="s">
        <v>2446</v>
      </c>
      <c r="E1224" s="23" t="s">
        <v>2464</v>
      </c>
      <c r="F1224" s="20" t="s">
        <v>2448</v>
      </c>
      <c r="G1224" s="4"/>
      <c r="H1224" s="4"/>
      <c r="I1224" s="5"/>
      <c r="J1224" s="14" t="str">
        <f t="shared" si="38"/>
        <v/>
      </c>
      <c r="K1224" s="15"/>
      <c r="L1224" s="10" t="s">
        <v>25</v>
      </c>
      <c r="M1224" s="10"/>
      <c r="N1224" s="14" t="str">
        <f t="shared" si="39"/>
        <v/>
      </c>
      <c r="O1224" s="10" t="s">
        <v>25</v>
      </c>
      <c r="P1224" s="16"/>
    </row>
    <row r="1225" spans="2:16" ht="43.5" customHeight="1" x14ac:dyDescent="0.25">
      <c r="B1225" s="17" t="s">
        <v>2444</v>
      </c>
      <c r="C1225" s="17" t="s">
        <v>2465</v>
      </c>
      <c r="D1225" s="18" t="s">
        <v>2446</v>
      </c>
      <c r="E1225" s="23" t="s">
        <v>2466</v>
      </c>
      <c r="F1225" s="20" t="s">
        <v>2448</v>
      </c>
      <c r="G1225" s="4"/>
      <c r="H1225" s="4"/>
      <c r="I1225" s="5"/>
      <c r="J1225" s="14" t="str">
        <f t="shared" si="38"/>
        <v/>
      </c>
      <c r="K1225" s="15"/>
      <c r="L1225" s="10" t="s">
        <v>25</v>
      </c>
      <c r="M1225" s="10"/>
      <c r="N1225" s="14" t="str">
        <f t="shared" si="39"/>
        <v/>
      </c>
      <c r="O1225" s="10" t="s">
        <v>25</v>
      </c>
      <c r="P1225" s="16"/>
    </row>
    <row r="1226" spans="2:16" ht="43.5" customHeight="1" x14ac:dyDescent="0.25">
      <c r="B1226" s="17" t="s">
        <v>2444</v>
      </c>
      <c r="C1226" s="17" t="s">
        <v>2467</v>
      </c>
      <c r="D1226" s="18" t="s">
        <v>2446</v>
      </c>
      <c r="E1226" s="23" t="s">
        <v>2468</v>
      </c>
      <c r="F1226" s="20" t="s">
        <v>2448</v>
      </c>
      <c r="G1226" s="4"/>
      <c r="H1226" s="4"/>
      <c r="I1226" s="5"/>
      <c r="J1226" s="14" t="str">
        <f t="shared" si="38"/>
        <v/>
      </c>
      <c r="K1226" s="15"/>
      <c r="L1226" s="10" t="s">
        <v>25</v>
      </c>
      <c r="M1226" s="10"/>
      <c r="N1226" s="14" t="str">
        <f t="shared" si="39"/>
        <v/>
      </c>
      <c r="O1226" s="10" t="s">
        <v>25</v>
      </c>
      <c r="P1226" s="16"/>
    </row>
    <row r="1227" spans="2:16" ht="43.5" customHeight="1" x14ac:dyDescent="0.25">
      <c r="B1227" s="17" t="s">
        <v>2444</v>
      </c>
      <c r="C1227" s="17" t="s">
        <v>2469</v>
      </c>
      <c r="D1227" s="18" t="s">
        <v>2446</v>
      </c>
      <c r="E1227" s="23" t="s">
        <v>2470</v>
      </c>
      <c r="F1227" s="20" t="s">
        <v>2448</v>
      </c>
      <c r="G1227" s="4"/>
      <c r="H1227" s="4"/>
      <c r="I1227" s="5"/>
      <c r="J1227" s="14" t="str">
        <f t="shared" si="38"/>
        <v/>
      </c>
      <c r="K1227" s="15"/>
      <c r="L1227" s="10" t="s">
        <v>25</v>
      </c>
      <c r="M1227" s="10"/>
      <c r="N1227" s="14" t="str">
        <f t="shared" si="39"/>
        <v/>
      </c>
      <c r="O1227" s="10" t="s">
        <v>25</v>
      </c>
      <c r="P1227" s="16"/>
    </row>
    <row r="1228" spans="2:16" ht="43.5" customHeight="1" x14ac:dyDescent="0.25">
      <c r="B1228" s="17" t="s">
        <v>2444</v>
      </c>
      <c r="C1228" s="17" t="s">
        <v>2471</v>
      </c>
      <c r="D1228" s="18" t="s">
        <v>2446</v>
      </c>
      <c r="E1228" s="23" t="s">
        <v>2472</v>
      </c>
      <c r="F1228" s="20" t="s">
        <v>2448</v>
      </c>
      <c r="G1228" s="4"/>
      <c r="H1228" s="4"/>
      <c r="I1228" s="5"/>
      <c r="J1228" s="14" t="str">
        <f t="shared" si="38"/>
        <v/>
      </c>
      <c r="K1228" s="15"/>
      <c r="L1228" s="10" t="s">
        <v>25</v>
      </c>
      <c r="M1228" s="10"/>
      <c r="N1228" s="14" t="str">
        <f t="shared" si="39"/>
        <v/>
      </c>
      <c r="O1228" s="10" t="s">
        <v>36</v>
      </c>
      <c r="P1228" s="16"/>
    </row>
    <row r="1229" spans="2:16" ht="43.5" customHeight="1" x14ac:dyDescent="0.25">
      <c r="B1229" s="17" t="s">
        <v>2444</v>
      </c>
      <c r="C1229" s="17" t="s">
        <v>2473</v>
      </c>
      <c r="D1229" s="18" t="s">
        <v>2446</v>
      </c>
      <c r="E1229" s="23" t="s">
        <v>2474</v>
      </c>
      <c r="F1229" s="20" t="s">
        <v>2448</v>
      </c>
      <c r="G1229" s="4"/>
      <c r="H1229" s="4"/>
      <c r="I1229" s="5"/>
      <c r="J1229" s="14" t="str">
        <f t="shared" si="38"/>
        <v/>
      </c>
      <c r="K1229" s="15"/>
      <c r="L1229" s="10" t="s">
        <v>25</v>
      </c>
      <c r="M1229" s="10"/>
      <c r="N1229" s="14" t="str">
        <f t="shared" si="39"/>
        <v/>
      </c>
      <c r="O1229" s="10" t="s">
        <v>36</v>
      </c>
      <c r="P1229" s="16"/>
    </row>
    <row r="1230" spans="2:16" ht="43.5" customHeight="1" x14ac:dyDescent="0.25">
      <c r="B1230" s="17" t="s">
        <v>2444</v>
      </c>
      <c r="C1230" s="17" t="s">
        <v>2475</v>
      </c>
      <c r="D1230" s="18" t="s">
        <v>2446</v>
      </c>
      <c r="E1230" s="23" t="s">
        <v>2476</v>
      </c>
      <c r="F1230" s="20" t="s">
        <v>2448</v>
      </c>
      <c r="G1230" s="4"/>
      <c r="H1230" s="4"/>
      <c r="I1230" s="5"/>
      <c r="J1230" s="14" t="str">
        <f t="shared" si="38"/>
        <v/>
      </c>
      <c r="K1230" s="15"/>
      <c r="L1230" s="10" t="s">
        <v>25</v>
      </c>
      <c r="M1230" s="10"/>
      <c r="N1230" s="14" t="str">
        <f t="shared" si="39"/>
        <v/>
      </c>
      <c r="O1230" s="10" t="s">
        <v>36</v>
      </c>
      <c r="P1230" s="16"/>
    </row>
    <row r="1231" spans="2:16" ht="43.5" customHeight="1" x14ac:dyDescent="0.25">
      <c r="B1231" s="17" t="s">
        <v>2444</v>
      </c>
      <c r="C1231" s="17" t="s">
        <v>2477</v>
      </c>
      <c r="D1231" s="18" t="s">
        <v>2446</v>
      </c>
      <c r="E1231" s="23" t="s">
        <v>2478</v>
      </c>
      <c r="F1231" s="20" t="s">
        <v>2448</v>
      </c>
      <c r="G1231" s="4"/>
      <c r="H1231" s="4"/>
      <c r="I1231" s="5"/>
      <c r="J1231" s="14" t="str">
        <f t="shared" si="38"/>
        <v/>
      </c>
      <c r="K1231" s="15"/>
      <c r="L1231" s="10" t="s">
        <v>25</v>
      </c>
      <c r="M1231" s="10"/>
      <c r="N1231" s="14" t="str">
        <f t="shared" si="39"/>
        <v/>
      </c>
      <c r="O1231" s="10" t="s">
        <v>36</v>
      </c>
      <c r="P1231" s="16"/>
    </row>
    <row r="1232" spans="2:16" ht="43.5" customHeight="1" x14ac:dyDescent="0.25">
      <c r="B1232" s="17" t="s">
        <v>2444</v>
      </c>
      <c r="C1232" s="17" t="s">
        <v>2479</v>
      </c>
      <c r="D1232" s="18" t="s">
        <v>2446</v>
      </c>
      <c r="E1232" s="23" t="s">
        <v>2480</v>
      </c>
      <c r="F1232" s="20" t="s">
        <v>2448</v>
      </c>
      <c r="G1232" s="4"/>
      <c r="H1232" s="4"/>
      <c r="I1232" s="5"/>
      <c r="J1232" s="14" t="str">
        <f t="shared" si="38"/>
        <v/>
      </c>
      <c r="K1232" s="15"/>
      <c r="L1232" s="10" t="s">
        <v>25</v>
      </c>
      <c r="M1232" s="10"/>
      <c r="N1232" s="14" t="str">
        <f t="shared" si="39"/>
        <v/>
      </c>
      <c r="O1232" s="10" t="s">
        <v>36</v>
      </c>
      <c r="P1232" s="16"/>
    </row>
    <row r="1233" spans="2:16" ht="43.5" customHeight="1" x14ac:dyDescent="0.25">
      <c r="B1233" s="17" t="s">
        <v>2444</v>
      </c>
      <c r="C1233" s="17" t="s">
        <v>2481</v>
      </c>
      <c r="D1233" s="18" t="s">
        <v>2446</v>
      </c>
      <c r="E1233" s="23" t="s">
        <v>2482</v>
      </c>
      <c r="F1233" s="20" t="s">
        <v>2448</v>
      </c>
      <c r="G1233" s="4"/>
      <c r="H1233" s="4"/>
      <c r="I1233" s="5"/>
      <c r="J1233" s="14" t="str">
        <f t="shared" si="38"/>
        <v/>
      </c>
      <c r="K1233" s="15"/>
      <c r="L1233" s="10" t="s">
        <v>25</v>
      </c>
      <c r="M1233" s="10"/>
      <c r="N1233" s="14" t="str">
        <f t="shared" si="39"/>
        <v/>
      </c>
      <c r="O1233" s="10" t="s">
        <v>36</v>
      </c>
      <c r="P1233" s="16"/>
    </row>
    <row r="1234" spans="2:16" ht="43.5" customHeight="1" x14ac:dyDescent="0.25">
      <c r="B1234" s="17" t="s">
        <v>2444</v>
      </c>
      <c r="C1234" s="17" t="s">
        <v>2483</v>
      </c>
      <c r="D1234" s="18" t="s">
        <v>2446</v>
      </c>
      <c r="E1234" s="23" t="s">
        <v>2484</v>
      </c>
      <c r="F1234" s="20" t="s">
        <v>2448</v>
      </c>
      <c r="G1234" s="4"/>
      <c r="H1234" s="4"/>
      <c r="I1234" s="5"/>
      <c r="J1234" s="14" t="str">
        <f t="shared" si="38"/>
        <v/>
      </c>
      <c r="K1234" s="15"/>
      <c r="L1234" s="10" t="s">
        <v>25</v>
      </c>
      <c r="M1234" s="10"/>
      <c r="N1234" s="14" t="str">
        <f t="shared" si="39"/>
        <v/>
      </c>
      <c r="O1234" s="10" t="s">
        <v>36</v>
      </c>
      <c r="P1234" s="16"/>
    </row>
    <row r="1235" spans="2:16" ht="43.5" customHeight="1" x14ac:dyDescent="0.25">
      <c r="B1235" s="17" t="s">
        <v>2444</v>
      </c>
      <c r="C1235" s="17" t="s">
        <v>2485</v>
      </c>
      <c r="D1235" s="18" t="s">
        <v>2446</v>
      </c>
      <c r="E1235" s="23" t="s">
        <v>2486</v>
      </c>
      <c r="F1235" s="20" t="s">
        <v>2448</v>
      </c>
      <c r="G1235" s="4"/>
      <c r="H1235" s="4"/>
      <c r="I1235" s="5"/>
      <c r="J1235" s="14" t="str">
        <f t="shared" si="38"/>
        <v/>
      </c>
      <c r="K1235" s="15"/>
      <c r="L1235" s="10" t="s">
        <v>25</v>
      </c>
      <c r="M1235" s="10"/>
      <c r="N1235" s="14" t="str">
        <f t="shared" si="39"/>
        <v/>
      </c>
      <c r="O1235" s="10" t="s">
        <v>25</v>
      </c>
      <c r="P1235" s="16"/>
    </row>
    <row r="1236" spans="2:16" ht="43.5" customHeight="1" x14ac:dyDescent="0.25">
      <c r="B1236" s="17" t="s">
        <v>2444</v>
      </c>
      <c r="C1236" s="17" t="s">
        <v>2487</v>
      </c>
      <c r="D1236" s="18" t="s">
        <v>2446</v>
      </c>
      <c r="E1236" s="23" t="s">
        <v>2488</v>
      </c>
      <c r="F1236" s="20" t="s">
        <v>2448</v>
      </c>
      <c r="G1236" s="4"/>
      <c r="H1236" s="4"/>
      <c r="I1236" s="5"/>
      <c r="J1236" s="14" t="str">
        <f t="shared" si="38"/>
        <v/>
      </c>
      <c r="K1236" s="15"/>
      <c r="L1236" s="10" t="s">
        <v>25</v>
      </c>
      <c r="M1236" s="10"/>
      <c r="N1236" s="14" t="str">
        <f t="shared" si="39"/>
        <v/>
      </c>
      <c r="O1236" s="10" t="s">
        <v>36</v>
      </c>
      <c r="P1236" s="16"/>
    </row>
    <row r="1237" spans="2:16" ht="43.5" customHeight="1" x14ac:dyDescent="0.25">
      <c r="B1237" s="17" t="s">
        <v>2444</v>
      </c>
      <c r="C1237" s="17" t="s">
        <v>2489</v>
      </c>
      <c r="D1237" s="18" t="s">
        <v>2446</v>
      </c>
      <c r="E1237" s="23" t="s">
        <v>2490</v>
      </c>
      <c r="F1237" s="20" t="s">
        <v>2448</v>
      </c>
      <c r="G1237" s="4"/>
      <c r="H1237" s="4"/>
      <c r="I1237" s="5"/>
      <c r="J1237" s="14" t="str">
        <f t="shared" si="38"/>
        <v/>
      </c>
      <c r="K1237" s="15"/>
      <c r="L1237" s="10" t="s">
        <v>25</v>
      </c>
      <c r="M1237" s="10"/>
      <c r="N1237" s="14" t="str">
        <f t="shared" si="39"/>
        <v/>
      </c>
      <c r="O1237" s="10" t="s">
        <v>36</v>
      </c>
      <c r="P1237" s="16"/>
    </row>
    <row r="1238" spans="2:16" ht="43.5" customHeight="1" x14ac:dyDescent="0.25">
      <c r="B1238" s="17" t="s">
        <v>2444</v>
      </c>
      <c r="C1238" s="17" t="s">
        <v>2491</v>
      </c>
      <c r="D1238" s="18" t="s">
        <v>2446</v>
      </c>
      <c r="E1238" s="23" t="s">
        <v>2492</v>
      </c>
      <c r="F1238" s="20" t="s">
        <v>2448</v>
      </c>
      <c r="G1238" s="4"/>
      <c r="H1238" s="4"/>
      <c r="I1238" s="5"/>
      <c r="J1238" s="14" t="str">
        <f t="shared" si="38"/>
        <v/>
      </c>
      <c r="K1238" s="15"/>
      <c r="L1238" s="10" t="s">
        <v>25</v>
      </c>
      <c r="M1238" s="10"/>
      <c r="N1238" s="14" t="str">
        <f t="shared" si="39"/>
        <v/>
      </c>
      <c r="O1238" s="10" t="s">
        <v>36</v>
      </c>
      <c r="P1238" s="16"/>
    </row>
    <row r="1239" spans="2:16" ht="43.5" customHeight="1" x14ac:dyDescent="0.25">
      <c r="B1239" s="17" t="s">
        <v>2444</v>
      </c>
      <c r="C1239" s="17" t="s">
        <v>2493</v>
      </c>
      <c r="D1239" s="18" t="s">
        <v>2446</v>
      </c>
      <c r="E1239" s="23" t="s">
        <v>2494</v>
      </c>
      <c r="F1239" s="20" t="s">
        <v>2448</v>
      </c>
      <c r="G1239" s="4"/>
      <c r="H1239" s="4"/>
      <c r="I1239" s="5"/>
      <c r="J1239" s="14" t="str">
        <f t="shared" si="38"/>
        <v/>
      </c>
      <c r="K1239" s="15"/>
      <c r="L1239" s="10" t="s">
        <v>25</v>
      </c>
      <c r="M1239" s="10"/>
      <c r="N1239" s="14" t="str">
        <f t="shared" si="39"/>
        <v/>
      </c>
      <c r="O1239" s="10" t="s">
        <v>36</v>
      </c>
      <c r="P1239" s="16"/>
    </row>
    <row r="1240" spans="2:16" ht="43.5" customHeight="1" x14ac:dyDescent="0.25">
      <c r="B1240" s="17" t="s">
        <v>2444</v>
      </c>
      <c r="C1240" s="17" t="s">
        <v>2495</v>
      </c>
      <c r="D1240" s="18" t="s">
        <v>2446</v>
      </c>
      <c r="E1240" s="23" t="s">
        <v>2496</v>
      </c>
      <c r="F1240" s="20" t="s">
        <v>2448</v>
      </c>
      <c r="G1240" s="4"/>
      <c r="H1240" s="4"/>
      <c r="I1240" s="5"/>
      <c r="J1240" s="14" t="str">
        <f t="shared" si="38"/>
        <v/>
      </c>
      <c r="K1240" s="15"/>
      <c r="L1240" s="10" t="s">
        <v>25</v>
      </c>
      <c r="M1240" s="10"/>
      <c r="N1240" s="14" t="str">
        <f t="shared" si="39"/>
        <v/>
      </c>
      <c r="O1240" s="10" t="s">
        <v>36</v>
      </c>
      <c r="P1240" s="16"/>
    </row>
    <row r="1241" spans="2:16" ht="43.5" customHeight="1" x14ac:dyDescent="0.25">
      <c r="B1241" s="17" t="s">
        <v>2444</v>
      </c>
      <c r="C1241" s="17" t="s">
        <v>2497</v>
      </c>
      <c r="D1241" s="18" t="s">
        <v>2446</v>
      </c>
      <c r="E1241" s="23" t="s">
        <v>2498</v>
      </c>
      <c r="F1241" s="20" t="s">
        <v>2448</v>
      </c>
      <c r="G1241" s="4"/>
      <c r="H1241" s="4"/>
      <c r="I1241" s="5"/>
      <c r="J1241" s="14" t="str">
        <f t="shared" si="38"/>
        <v/>
      </c>
      <c r="K1241" s="15"/>
      <c r="L1241" s="10" t="s">
        <v>25</v>
      </c>
      <c r="M1241" s="10"/>
      <c r="N1241" s="14" t="str">
        <f t="shared" si="39"/>
        <v/>
      </c>
      <c r="O1241" s="10" t="s">
        <v>36</v>
      </c>
      <c r="P1241" s="16"/>
    </row>
    <row r="1242" spans="2:16" ht="43.5" customHeight="1" x14ac:dyDescent="0.25">
      <c r="B1242" s="17" t="s">
        <v>2444</v>
      </c>
      <c r="C1242" s="17" t="s">
        <v>2499</v>
      </c>
      <c r="D1242" s="18" t="s">
        <v>2446</v>
      </c>
      <c r="E1242" s="23" t="s">
        <v>2500</v>
      </c>
      <c r="F1242" s="20" t="s">
        <v>2448</v>
      </c>
      <c r="G1242" s="4"/>
      <c r="H1242" s="4"/>
      <c r="I1242" s="5"/>
      <c r="J1242" s="14" t="str">
        <f t="shared" si="38"/>
        <v/>
      </c>
      <c r="K1242" s="15"/>
      <c r="L1242" s="10" t="s">
        <v>25</v>
      </c>
      <c r="M1242" s="10"/>
      <c r="N1242" s="14" t="str">
        <f t="shared" si="39"/>
        <v/>
      </c>
      <c r="O1242" s="10" t="s">
        <v>36</v>
      </c>
      <c r="P1242" s="16"/>
    </row>
    <row r="1243" spans="2:16" ht="43.5" customHeight="1" x14ac:dyDescent="0.25">
      <c r="B1243" s="17" t="s">
        <v>2444</v>
      </c>
      <c r="C1243" s="17" t="s">
        <v>2501</v>
      </c>
      <c r="D1243" s="18" t="s">
        <v>2446</v>
      </c>
      <c r="E1243" s="23" t="s">
        <v>2502</v>
      </c>
      <c r="F1243" s="20" t="s">
        <v>2448</v>
      </c>
      <c r="G1243" s="4"/>
      <c r="H1243" s="4"/>
      <c r="I1243" s="5"/>
      <c r="J1243" s="14" t="str">
        <f t="shared" si="38"/>
        <v/>
      </c>
      <c r="K1243" s="15"/>
      <c r="L1243" s="10" t="s">
        <v>25</v>
      </c>
      <c r="M1243" s="10"/>
      <c r="N1243" s="14" t="str">
        <f t="shared" si="39"/>
        <v/>
      </c>
      <c r="O1243" s="10" t="s">
        <v>36</v>
      </c>
      <c r="P1243" s="16"/>
    </row>
    <row r="1244" spans="2:16" ht="43.5" customHeight="1" x14ac:dyDescent="0.25">
      <c r="B1244" s="17" t="s">
        <v>2444</v>
      </c>
      <c r="C1244" s="17" t="s">
        <v>2503</v>
      </c>
      <c r="D1244" s="18" t="s">
        <v>2446</v>
      </c>
      <c r="E1244" s="23" t="s">
        <v>2504</v>
      </c>
      <c r="F1244" s="20" t="s">
        <v>2448</v>
      </c>
      <c r="G1244" s="4"/>
      <c r="H1244" s="4"/>
      <c r="I1244" s="5"/>
      <c r="J1244" s="14" t="str">
        <f t="shared" si="38"/>
        <v/>
      </c>
      <c r="K1244" s="15"/>
      <c r="L1244" s="10" t="s">
        <v>25</v>
      </c>
      <c r="M1244" s="10"/>
      <c r="N1244" s="14" t="str">
        <f t="shared" si="39"/>
        <v/>
      </c>
      <c r="O1244" s="10" t="s">
        <v>36</v>
      </c>
      <c r="P1244" s="16"/>
    </row>
    <row r="1245" spans="2:16" ht="43.5" customHeight="1" x14ac:dyDescent="0.25">
      <c r="B1245" s="17" t="s">
        <v>2444</v>
      </c>
      <c r="C1245" s="17" t="s">
        <v>2505</v>
      </c>
      <c r="D1245" s="18" t="s">
        <v>2446</v>
      </c>
      <c r="E1245" s="23" t="s">
        <v>2506</v>
      </c>
      <c r="F1245" s="20" t="s">
        <v>2448</v>
      </c>
      <c r="G1245" s="4"/>
      <c r="H1245" s="4"/>
      <c r="I1245" s="5"/>
      <c r="J1245" s="14" t="str">
        <f t="shared" si="38"/>
        <v/>
      </c>
      <c r="K1245" s="15"/>
      <c r="L1245" s="10" t="s">
        <v>25</v>
      </c>
      <c r="M1245" s="10"/>
      <c r="N1245" s="14" t="str">
        <f t="shared" si="39"/>
        <v/>
      </c>
      <c r="O1245" s="10" t="s">
        <v>36</v>
      </c>
      <c r="P1245" s="16"/>
    </row>
    <row r="1246" spans="2:16" ht="43.5" customHeight="1" x14ac:dyDescent="0.25">
      <c r="B1246" s="17" t="s">
        <v>2444</v>
      </c>
      <c r="C1246" s="17" t="s">
        <v>2507</v>
      </c>
      <c r="D1246" s="18" t="s">
        <v>2446</v>
      </c>
      <c r="E1246" s="23" t="s">
        <v>2508</v>
      </c>
      <c r="F1246" s="20" t="s">
        <v>2448</v>
      </c>
      <c r="G1246" s="4"/>
      <c r="H1246" s="4"/>
      <c r="I1246" s="5"/>
      <c r="J1246" s="14" t="str">
        <f t="shared" si="38"/>
        <v/>
      </c>
      <c r="K1246" s="15"/>
      <c r="L1246" s="10" t="s">
        <v>25</v>
      </c>
      <c r="M1246" s="10"/>
      <c r="N1246" s="14" t="str">
        <f t="shared" si="39"/>
        <v/>
      </c>
      <c r="O1246" s="10" t="s">
        <v>36</v>
      </c>
      <c r="P1246" s="16"/>
    </row>
    <row r="1247" spans="2:16" ht="43.5" customHeight="1" x14ac:dyDescent="0.25">
      <c r="B1247" s="17" t="s">
        <v>2444</v>
      </c>
      <c r="C1247" s="17" t="s">
        <v>2509</v>
      </c>
      <c r="D1247" s="18" t="s">
        <v>2446</v>
      </c>
      <c r="E1247" s="23" t="s">
        <v>2510</v>
      </c>
      <c r="F1247" s="20" t="s">
        <v>2448</v>
      </c>
      <c r="G1247" s="4"/>
      <c r="H1247" s="4"/>
      <c r="I1247" s="5"/>
      <c r="J1247" s="14" t="str">
        <f t="shared" si="38"/>
        <v/>
      </c>
      <c r="K1247" s="15"/>
      <c r="L1247" s="10" t="s">
        <v>25</v>
      </c>
      <c r="M1247" s="10"/>
      <c r="N1247" s="14" t="str">
        <f t="shared" si="39"/>
        <v/>
      </c>
      <c r="O1247" s="10" t="s">
        <v>36</v>
      </c>
      <c r="P1247" s="16"/>
    </row>
    <row r="1248" spans="2:16" ht="43.5" customHeight="1" x14ac:dyDescent="0.25">
      <c r="B1248" s="17" t="s">
        <v>2444</v>
      </c>
      <c r="C1248" s="17" t="s">
        <v>2511</v>
      </c>
      <c r="D1248" s="18" t="s">
        <v>2446</v>
      </c>
      <c r="E1248" s="23" t="s">
        <v>2512</v>
      </c>
      <c r="F1248" s="20" t="s">
        <v>2448</v>
      </c>
      <c r="G1248" s="4"/>
      <c r="H1248" s="4"/>
      <c r="I1248" s="5"/>
      <c r="J1248" s="14" t="str">
        <f t="shared" si="38"/>
        <v/>
      </c>
      <c r="K1248" s="15"/>
      <c r="L1248" s="10" t="s">
        <v>25</v>
      </c>
      <c r="M1248" s="10"/>
      <c r="N1248" s="14" t="str">
        <f t="shared" si="39"/>
        <v/>
      </c>
      <c r="O1248" s="10" t="s">
        <v>36</v>
      </c>
      <c r="P1248" s="16"/>
    </row>
    <row r="1249" spans="2:16" ht="43.5" customHeight="1" x14ac:dyDescent="0.25">
      <c r="B1249" s="17" t="s">
        <v>2444</v>
      </c>
      <c r="C1249" s="17" t="s">
        <v>2513</v>
      </c>
      <c r="D1249" s="18" t="s">
        <v>2446</v>
      </c>
      <c r="E1249" s="23" t="s">
        <v>2514</v>
      </c>
      <c r="F1249" s="20" t="s">
        <v>2448</v>
      </c>
      <c r="G1249" s="4"/>
      <c r="H1249" s="4"/>
      <c r="I1249" s="5"/>
      <c r="J1249" s="14" t="str">
        <f t="shared" si="38"/>
        <v/>
      </c>
      <c r="K1249" s="15"/>
      <c r="L1249" s="10" t="s">
        <v>25</v>
      </c>
      <c r="M1249" s="10"/>
      <c r="N1249" s="14" t="str">
        <f t="shared" si="39"/>
        <v/>
      </c>
      <c r="O1249" s="10" t="s">
        <v>25</v>
      </c>
      <c r="P1249" s="16"/>
    </row>
    <row r="1250" spans="2:16" ht="43.5" customHeight="1" x14ac:dyDescent="0.25">
      <c r="B1250" s="17" t="s">
        <v>2444</v>
      </c>
      <c r="C1250" s="17" t="s">
        <v>2515</v>
      </c>
      <c r="D1250" s="18" t="s">
        <v>2446</v>
      </c>
      <c r="E1250" s="23" t="s">
        <v>2516</v>
      </c>
      <c r="F1250" s="20" t="s">
        <v>2448</v>
      </c>
      <c r="G1250" s="4"/>
      <c r="H1250" s="4"/>
      <c r="I1250" s="5"/>
      <c r="J1250" s="14" t="str">
        <f t="shared" si="38"/>
        <v/>
      </c>
      <c r="K1250" s="15"/>
      <c r="L1250" s="10" t="s">
        <v>25</v>
      </c>
      <c r="M1250" s="10"/>
      <c r="N1250" s="14" t="str">
        <f t="shared" si="39"/>
        <v/>
      </c>
      <c r="O1250" s="10" t="s">
        <v>25</v>
      </c>
      <c r="P1250" s="16"/>
    </row>
    <row r="1251" spans="2:16" ht="43.5" customHeight="1" x14ac:dyDescent="0.25">
      <c r="B1251" s="17" t="s">
        <v>2444</v>
      </c>
      <c r="C1251" s="17" t="s">
        <v>2517</v>
      </c>
      <c r="D1251" s="18" t="s">
        <v>2446</v>
      </c>
      <c r="E1251" s="23" t="s">
        <v>2518</v>
      </c>
      <c r="F1251" s="20" t="s">
        <v>2448</v>
      </c>
      <c r="G1251" s="4"/>
      <c r="H1251" s="4"/>
      <c r="I1251" s="5"/>
      <c r="J1251" s="14" t="str">
        <f t="shared" si="38"/>
        <v/>
      </c>
      <c r="K1251" s="15"/>
      <c r="L1251" s="10" t="s">
        <v>25</v>
      </c>
      <c r="M1251" s="10"/>
      <c r="N1251" s="14" t="str">
        <f t="shared" si="39"/>
        <v/>
      </c>
      <c r="O1251" s="10" t="s">
        <v>25</v>
      </c>
      <c r="P1251" s="16"/>
    </row>
    <row r="1252" spans="2:16" ht="43.5" customHeight="1" x14ac:dyDescent="0.25">
      <c r="B1252" s="17" t="s">
        <v>2444</v>
      </c>
      <c r="C1252" s="17" t="s">
        <v>2519</v>
      </c>
      <c r="D1252" s="18" t="s">
        <v>2446</v>
      </c>
      <c r="E1252" s="23" t="s">
        <v>2520</v>
      </c>
      <c r="F1252" s="20" t="s">
        <v>2448</v>
      </c>
      <c r="G1252" s="4"/>
      <c r="H1252" s="4"/>
      <c r="I1252" s="5"/>
      <c r="J1252" s="14" t="str">
        <f t="shared" si="38"/>
        <v/>
      </c>
      <c r="K1252" s="15"/>
      <c r="L1252" s="10" t="s">
        <v>25</v>
      </c>
      <c r="M1252" s="10"/>
      <c r="N1252" s="14" t="str">
        <f t="shared" si="39"/>
        <v/>
      </c>
      <c r="O1252" s="10" t="s">
        <v>36</v>
      </c>
      <c r="P1252" s="16"/>
    </row>
    <row r="1253" spans="2:16" ht="43.5" customHeight="1" x14ac:dyDescent="0.25">
      <c r="B1253" s="17" t="s">
        <v>2444</v>
      </c>
      <c r="C1253" s="17" t="s">
        <v>2521</v>
      </c>
      <c r="D1253" s="18" t="s">
        <v>2446</v>
      </c>
      <c r="E1253" s="23" t="s">
        <v>2522</v>
      </c>
      <c r="F1253" s="20" t="s">
        <v>2448</v>
      </c>
      <c r="G1253" s="4"/>
      <c r="H1253" s="4"/>
      <c r="I1253" s="5"/>
      <c r="J1253" s="14" t="str">
        <f t="shared" si="38"/>
        <v/>
      </c>
      <c r="K1253" s="15"/>
      <c r="L1253" s="10" t="s">
        <v>25</v>
      </c>
      <c r="M1253" s="10"/>
      <c r="N1253" s="14" t="str">
        <f t="shared" si="39"/>
        <v/>
      </c>
      <c r="O1253" s="10" t="s">
        <v>36</v>
      </c>
      <c r="P1253" s="16"/>
    </row>
    <row r="1254" spans="2:16" ht="43.5" customHeight="1" x14ac:dyDescent="0.25">
      <c r="B1254" s="17" t="s">
        <v>2444</v>
      </c>
      <c r="C1254" s="17" t="s">
        <v>2523</v>
      </c>
      <c r="D1254" s="18" t="s">
        <v>2446</v>
      </c>
      <c r="E1254" s="23" t="s">
        <v>2524</v>
      </c>
      <c r="F1254" s="20" t="s">
        <v>2448</v>
      </c>
      <c r="G1254" s="4"/>
      <c r="H1254" s="4"/>
      <c r="I1254" s="5"/>
      <c r="J1254" s="14" t="str">
        <f t="shared" si="38"/>
        <v/>
      </c>
      <c r="K1254" s="15"/>
      <c r="L1254" s="10" t="s">
        <v>25</v>
      </c>
      <c r="M1254" s="10"/>
      <c r="N1254" s="14" t="str">
        <f t="shared" si="39"/>
        <v/>
      </c>
      <c r="O1254" s="10" t="s">
        <v>36</v>
      </c>
      <c r="P1254" s="16"/>
    </row>
    <row r="1255" spans="2:16" ht="57.95" customHeight="1" x14ac:dyDescent="0.25">
      <c r="B1255" s="17" t="s">
        <v>2444</v>
      </c>
      <c r="C1255" s="17" t="s">
        <v>2525</v>
      </c>
      <c r="D1255" s="18" t="s">
        <v>2446</v>
      </c>
      <c r="E1255" s="23" t="s">
        <v>2526</v>
      </c>
      <c r="F1255" s="20" t="s">
        <v>2448</v>
      </c>
      <c r="G1255" s="4"/>
      <c r="H1255" s="4"/>
      <c r="I1255" s="5"/>
      <c r="J1255" s="14" t="str">
        <f t="shared" si="38"/>
        <v/>
      </c>
      <c r="K1255" s="15"/>
      <c r="L1255" s="10" t="s">
        <v>25</v>
      </c>
      <c r="M1255" s="10"/>
      <c r="N1255" s="14" t="str">
        <f t="shared" si="39"/>
        <v/>
      </c>
      <c r="O1255" s="10" t="s">
        <v>36</v>
      </c>
      <c r="P1255" s="16"/>
    </row>
    <row r="1256" spans="2:16" ht="43.5" customHeight="1" x14ac:dyDescent="0.25">
      <c r="B1256" s="17" t="s">
        <v>2444</v>
      </c>
      <c r="C1256" s="17" t="s">
        <v>2527</v>
      </c>
      <c r="D1256" s="18" t="s">
        <v>2446</v>
      </c>
      <c r="E1256" s="23" t="s">
        <v>2528</v>
      </c>
      <c r="F1256" s="20" t="s">
        <v>2448</v>
      </c>
      <c r="G1256" s="4"/>
      <c r="H1256" s="4"/>
      <c r="I1256" s="5"/>
      <c r="J1256" s="14" t="str">
        <f t="shared" si="38"/>
        <v/>
      </c>
      <c r="K1256" s="15"/>
      <c r="L1256" s="10" t="s">
        <v>25</v>
      </c>
      <c r="M1256" s="10"/>
      <c r="N1256" s="14" t="str">
        <f t="shared" si="39"/>
        <v/>
      </c>
      <c r="O1256" s="10" t="s">
        <v>36</v>
      </c>
      <c r="P1256" s="16"/>
    </row>
    <row r="1257" spans="2:16" ht="43.5" customHeight="1" x14ac:dyDescent="0.25">
      <c r="B1257" s="17" t="s">
        <v>2444</v>
      </c>
      <c r="C1257" s="17" t="s">
        <v>2529</v>
      </c>
      <c r="D1257" s="18" t="s">
        <v>2446</v>
      </c>
      <c r="E1257" s="23" t="s">
        <v>2530</v>
      </c>
      <c r="F1257" s="20" t="s">
        <v>2448</v>
      </c>
      <c r="G1257" s="4"/>
      <c r="H1257" s="4"/>
      <c r="I1257" s="5"/>
      <c r="J1257" s="14" t="str">
        <f t="shared" si="38"/>
        <v/>
      </c>
      <c r="K1257" s="15"/>
      <c r="L1257" s="10" t="s">
        <v>25</v>
      </c>
      <c r="M1257" s="10"/>
      <c r="N1257" s="14" t="str">
        <f t="shared" si="39"/>
        <v/>
      </c>
      <c r="O1257" s="10" t="s">
        <v>36</v>
      </c>
      <c r="P1257" s="16"/>
    </row>
    <row r="1258" spans="2:16" ht="43.5" customHeight="1" x14ac:dyDescent="0.25">
      <c r="B1258" s="17" t="s">
        <v>2444</v>
      </c>
      <c r="C1258" s="17" t="s">
        <v>2531</v>
      </c>
      <c r="D1258" s="18" t="s">
        <v>2446</v>
      </c>
      <c r="E1258" s="23" t="s">
        <v>2532</v>
      </c>
      <c r="F1258" s="20" t="s">
        <v>2448</v>
      </c>
      <c r="G1258" s="4"/>
      <c r="H1258" s="4"/>
      <c r="I1258" s="5"/>
      <c r="J1258" s="14" t="str">
        <f t="shared" si="38"/>
        <v/>
      </c>
      <c r="K1258" s="15"/>
      <c r="L1258" s="10" t="s">
        <v>25</v>
      </c>
      <c r="M1258" s="10"/>
      <c r="N1258" s="14" t="str">
        <f t="shared" si="39"/>
        <v/>
      </c>
      <c r="O1258" s="10" t="s">
        <v>25</v>
      </c>
      <c r="P1258" s="16"/>
    </row>
    <row r="1259" spans="2:16" ht="43.5" customHeight="1" x14ac:dyDescent="0.25">
      <c r="B1259" s="17" t="s">
        <v>2444</v>
      </c>
      <c r="C1259" s="17" t="s">
        <v>2533</v>
      </c>
      <c r="D1259" s="18" t="s">
        <v>2446</v>
      </c>
      <c r="E1259" s="23" t="s">
        <v>2534</v>
      </c>
      <c r="F1259" s="20" t="s">
        <v>2448</v>
      </c>
      <c r="G1259" s="4"/>
      <c r="H1259" s="4"/>
      <c r="I1259" s="5"/>
      <c r="J1259" s="14" t="str">
        <f t="shared" si="38"/>
        <v/>
      </c>
      <c r="K1259" s="15"/>
      <c r="L1259" s="10" t="s">
        <v>25</v>
      </c>
      <c r="M1259" s="10"/>
      <c r="N1259" s="14" t="str">
        <f t="shared" si="39"/>
        <v/>
      </c>
      <c r="O1259" s="10" t="s">
        <v>25</v>
      </c>
      <c r="P1259" s="16"/>
    </row>
    <row r="1260" spans="2:16" ht="72.599999999999994" customHeight="1" x14ac:dyDescent="0.25">
      <c r="B1260" s="10" t="s">
        <v>2535</v>
      </c>
      <c r="C1260" s="10" t="s">
        <v>2536</v>
      </c>
      <c r="D1260" s="11" t="s">
        <v>2537</v>
      </c>
      <c r="E1260" s="22" t="s">
        <v>2538</v>
      </c>
      <c r="F1260" s="13" t="s">
        <v>2539</v>
      </c>
      <c r="G1260" s="4"/>
      <c r="H1260" s="4"/>
      <c r="I1260" s="5"/>
      <c r="J1260" s="14" t="str">
        <f t="shared" si="38"/>
        <v/>
      </c>
      <c r="K1260" s="15"/>
      <c r="L1260" s="10" t="s">
        <v>25</v>
      </c>
      <c r="M1260" s="10"/>
      <c r="N1260" s="14" t="str">
        <f t="shared" si="39"/>
        <v/>
      </c>
      <c r="O1260" s="10" t="s">
        <v>25</v>
      </c>
      <c r="P1260" s="16"/>
    </row>
    <row r="1261" spans="2:16" ht="57.95" customHeight="1" x14ac:dyDescent="0.25">
      <c r="B1261" s="10" t="s">
        <v>2535</v>
      </c>
      <c r="C1261" s="10" t="s">
        <v>2540</v>
      </c>
      <c r="D1261" s="11" t="s">
        <v>2537</v>
      </c>
      <c r="E1261" s="22" t="s">
        <v>2541</v>
      </c>
      <c r="F1261" s="13" t="s">
        <v>2539</v>
      </c>
      <c r="G1261" s="4"/>
      <c r="H1261" s="4"/>
      <c r="I1261" s="5"/>
      <c r="J1261" s="14" t="str">
        <f t="shared" si="38"/>
        <v/>
      </c>
      <c r="K1261" s="15"/>
      <c r="L1261" s="10" t="s">
        <v>25</v>
      </c>
      <c r="M1261" s="10"/>
      <c r="N1261" s="14" t="str">
        <f t="shared" si="39"/>
        <v/>
      </c>
      <c r="O1261" s="10" t="s">
        <v>25</v>
      </c>
      <c r="P1261" s="16"/>
    </row>
    <row r="1262" spans="2:16" ht="57.95" customHeight="1" x14ac:dyDescent="0.25">
      <c r="B1262" s="10" t="s">
        <v>2535</v>
      </c>
      <c r="C1262" s="10" t="s">
        <v>2542</v>
      </c>
      <c r="D1262" s="11" t="s">
        <v>2537</v>
      </c>
      <c r="E1262" s="22" t="s">
        <v>2543</v>
      </c>
      <c r="F1262" s="13" t="s">
        <v>2539</v>
      </c>
      <c r="G1262" s="4"/>
      <c r="H1262" s="4"/>
      <c r="I1262" s="5"/>
      <c r="J1262" s="14" t="str">
        <f t="shared" si="38"/>
        <v/>
      </c>
      <c r="K1262" s="15"/>
      <c r="L1262" s="10" t="s">
        <v>25</v>
      </c>
      <c r="M1262" s="10"/>
      <c r="N1262" s="14" t="str">
        <f t="shared" si="39"/>
        <v/>
      </c>
      <c r="O1262" s="10" t="s">
        <v>25</v>
      </c>
      <c r="P1262" s="16"/>
    </row>
    <row r="1263" spans="2:16" ht="43.5" customHeight="1" x14ac:dyDescent="0.25">
      <c r="B1263" s="10" t="s">
        <v>2535</v>
      </c>
      <c r="C1263" s="10" t="s">
        <v>2544</v>
      </c>
      <c r="D1263" s="11" t="s">
        <v>2537</v>
      </c>
      <c r="E1263" s="22" t="s">
        <v>2545</v>
      </c>
      <c r="F1263" s="13" t="s">
        <v>2539</v>
      </c>
      <c r="G1263" s="4"/>
      <c r="H1263" s="4"/>
      <c r="I1263" s="5"/>
      <c r="J1263" s="14" t="str">
        <f t="shared" si="38"/>
        <v/>
      </c>
      <c r="K1263" s="15"/>
      <c r="L1263" s="10" t="s">
        <v>25</v>
      </c>
      <c r="M1263" s="10"/>
      <c r="N1263" s="14" t="str">
        <f t="shared" si="39"/>
        <v/>
      </c>
      <c r="O1263" s="10" t="s">
        <v>36</v>
      </c>
      <c r="P1263" s="16"/>
    </row>
    <row r="1264" spans="2:16" ht="57.95" customHeight="1" x14ac:dyDescent="0.25">
      <c r="B1264" s="10" t="s">
        <v>2535</v>
      </c>
      <c r="C1264" s="10" t="s">
        <v>2546</v>
      </c>
      <c r="D1264" s="11" t="s">
        <v>2537</v>
      </c>
      <c r="E1264" s="22" t="s">
        <v>2547</v>
      </c>
      <c r="F1264" s="13" t="s">
        <v>2539</v>
      </c>
      <c r="G1264" s="4"/>
      <c r="H1264" s="4"/>
      <c r="I1264" s="5"/>
      <c r="J1264" s="14" t="str">
        <f t="shared" si="38"/>
        <v/>
      </c>
      <c r="K1264" s="15"/>
      <c r="L1264" s="10" t="s">
        <v>25</v>
      </c>
      <c r="M1264" s="10"/>
      <c r="N1264" s="14" t="str">
        <f t="shared" si="39"/>
        <v/>
      </c>
      <c r="O1264" s="10" t="s">
        <v>36</v>
      </c>
      <c r="P1264" s="16"/>
    </row>
    <row r="1265" spans="2:16" ht="57.95" customHeight="1" x14ac:dyDescent="0.25">
      <c r="B1265" s="10" t="s">
        <v>2535</v>
      </c>
      <c r="C1265" s="10" t="s">
        <v>2548</v>
      </c>
      <c r="D1265" s="11" t="s">
        <v>2537</v>
      </c>
      <c r="E1265" s="22" t="s">
        <v>2549</v>
      </c>
      <c r="F1265" s="13" t="s">
        <v>2539</v>
      </c>
      <c r="G1265" s="4"/>
      <c r="H1265" s="4"/>
      <c r="I1265" s="5"/>
      <c r="J1265" s="14" t="str">
        <f t="shared" si="38"/>
        <v/>
      </c>
      <c r="K1265" s="15"/>
      <c r="L1265" s="10" t="s">
        <v>25</v>
      </c>
      <c r="M1265" s="10"/>
      <c r="N1265" s="14" t="str">
        <f t="shared" si="39"/>
        <v/>
      </c>
      <c r="O1265" s="10" t="s">
        <v>36</v>
      </c>
      <c r="P1265" s="16"/>
    </row>
    <row r="1266" spans="2:16" ht="57.95" customHeight="1" x14ac:dyDescent="0.25">
      <c r="B1266" s="10" t="s">
        <v>2535</v>
      </c>
      <c r="C1266" s="10" t="s">
        <v>2550</v>
      </c>
      <c r="D1266" s="11" t="s">
        <v>2537</v>
      </c>
      <c r="E1266" s="22" t="s">
        <v>2551</v>
      </c>
      <c r="F1266" s="13" t="s">
        <v>2539</v>
      </c>
      <c r="G1266" s="4"/>
      <c r="H1266" s="4"/>
      <c r="I1266" s="5"/>
      <c r="J1266" s="14" t="str">
        <f t="shared" si="38"/>
        <v/>
      </c>
      <c r="K1266" s="15"/>
      <c r="L1266" s="10" t="s">
        <v>25</v>
      </c>
      <c r="M1266" s="10"/>
      <c r="N1266" s="14" t="str">
        <f t="shared" si="39"/>
        <v/>
      </c>
      <c r="O1266" s="10" t="s">
        <v>36</v>
      </c>
      <c r="P1266" s="16"/>
    </row>
    <row r="1267" spans="2:16" ht="57.95" customHeight="1" x14ac:dyDescent="0.25">
      <c r="B1267" s="10" t="s">
        <v>2535</v>
      </c>
      <c r="C1267" s="10" t="s">
        <v>2552</v>
      </c>
      <c r="D1267" s="11" t="s">
        <v>2537</v>
      </c>
      <c r="E1267" s="22" t="s">
        <v>2553</v>
      </c>
      <c r="F1267" s="13" t="s">
        <v>2539</v>
      </c>
      <c r="G1267" s="4"/>
      <c r="H1267" s="4"/>
      <c r="I1267" s="5"/>
      <c r="J1267" s="14" t="str">
        <f t="shared" si="38"/>
        <v/>
      </c>
      <c r="K1267" s="15"/>
      <c r="L1267" s="10" t="s">
        <v>25</v>
      </c>
      <c r="M1267" s="10"/>
      <c r="N1267" s="14" t="str">
        <f t="shared" si="39"/>
        <v/>
      </c>
      <c r="O1267" s="10" t="s">
        <v>36</v>
      </c>
      <c r="P1267" s="16"/>
    </row>
    <row r="1268" spans="2:16" ht="57.95" customHeight="1" x14ac:dyDescent="0.25">
      <c r="B1268" s="10" t="s">
        <v>2535</v>
      </c>
      <c r="C1268" s="10" t="s">
        <v>2554</v>
      </c>
      <c r="D1268" s="11" t="s">
        <v>2537</v>
      </c>
      <c r="E1268" s="22" t="s">
        <v>2555</v>
      </c>
      <c r="F1268" s="13" t="s">
        <v>2539</v>
      </c>
      <c r="G1268" s="4"/>
      <c r="H1268" s="4"/>
      <c r="I1268" s="5"/>
      <c r="J1268" s="14" t="str">
        <f t="shared" si="38"/>
        <v/>
      </c>
      <c r="K1268" s="15"/>
      <c r="L1268" s="10" t="s">
        <v>25</v>
      </c>
      <c r="M1268" s="10"/>
      <c r="N1268" s="14" t="str">
        <f t="shared" si="39"/>
        <v/>
      </c>
      <c r="O1268" s="10" t="s">
        <v>25</v>
      </c>
      <c r="P1268" s="16"/>
    </row>
    <row r="1269" spans="2:16" ht="43.5" customHeight="1" x14ac:dyDescent="0.25">
      <c r="B1269" s="10" t="s">
        <v>2535</v>
      </c>
      <c r="C1269" s="10" t="s">
        <v>2556</v>
      </c>
      <c r="D1269" s="11" t="s">
        <v>2537</v>
      </c>
      <c r="E1269" s="22" t="s">
        <v>2557</v>
      </c>
      <c r="F1269" s="13" t="s">
        <v>2539</v>
      </c>
      <c r="G1269" s="4"/>
      <c r="H1269" s="4"/>
      <c r="I1269" s="5"/>
      <c r="J1269" s="14" t="str">
        <f t="shared" si="38"/>
        <v/>
      </c>
      <c r="K1269" s="15"/>
      <c r="L1269" s="10" t="s">
        <v>25</v>
      </c>
      <c r="M1269" s="10"/>
      <c r="N1269" s="14" t="str">
        <f t="shared" si="39"/>
        <v/>
      </c>
      <c r="O1269" s="10" t="s">
        <v>36</v>
      </c>
      <c r="P1269" s="16"/>
    </row>
    <row r="1270" spans="2:16" ht="43.5" customHeight="1" x14ac:dyDescent="0.25">
      <c r="B1270" s="10" t="s">
        <v>2535</v>
      </c>
      <c r="C1270" s="10" t="s">
        <v>2558</v>
      </c>
      <c r="D1270" s="11" t="s">
        <v>2537</v>
      </c>
      <c r="E1270" s="22" t="s">
        <v>2559</v>
      </c>
      <c r="F1270" s="13" t="s">
        <v>2539</v>
      </c>
      <c r="G1270" s="4"/>
      <c r="H1270" s="4"/>
      <c r="I1270" s="5"/>
      <c r="J1270" s="14" t="str">
        <f t="shared" si="38"/>
        <v/>
      </c>
      <c r="K1270" s="15"/>
      <c r="L1270" s="10" t="s">
        <v>25</v>
      </c>
      <c r="M1270" s="10"/>
      <c r="N1270" s="14" t="str">
        <f t="shared" si="39"/>
        <v/>
      </c>
      <c r="O1270" s="10" t="s">
        <v>36</v>
      </c>
      <c r="P1270" s="16"/>
    </row>
    <row r="1271" spans="2:16" ht="43.5" customHeight="1" x14ac:dyDescent="0.25">
      <c r="B1271" s="10" t="s">
        <v>2535</v>
      </c>
      <c r="C1271" s="10" t="s">
        <v>2560</v>
      </c>
      <c r="D1271" s="11" t="s">
        <v>2537</v>
      </c>
      <c r="E1271" s="22" t="s">
        <v>2561</v>
      </c>
      <c r="F1271" s="13" t="s">
        <v>2539</v>
      </c>
      <c r="G1271" s="4"/>
      <c r="H1271" s="4"/>
      <c r="I1271" s="5"/>
      <c r="J1271" s="14" t="str">
        <f t="shared" si="38"/>
        <v/>
      </c>
      <c r="K1271" s="15"/>
      <c r="L1271" s="10" t="s">
        <v>25</v>
      </c>
      <c r="M1271" s="10"/>
      <c r="N1271" s="14" t="str">
        <f t="shared" si="39"/>
        <v/>
      </c>
      <c r="O1271" s="10" t="s">
        <v>36</v>
      </c>
      <c r="P1271" s="16"/>
    </row>
    <row r="1272" spans="2:16" ht="43.5" customHeight="1" x14ac:dyDescent="0.25">
      <c r="B1272" s="10" t="s">
        <v>2535</v>
      </c>
      <c r="C1272" s="10" t="s">
        <v>2562</v>
      </c>
      <c r="D1272" s="11" t="s">
        <v>2537</v>
      </c>
      <c r="E1272" s="22" t="s">
        <v>2563</v>
      </c>
      <c r="F1272" s="13" t="s">
        <v>2539</v>
      </c>
      <c r="G1272" s="4"/>
      <c r="H1272" s="4"/>
      <c r="I1272" s="5"/>
      <c r="J1272" s="14" t="str">
        <f t="shared" si="38"/>
        <v/>
      </c>
      <c r="K1272" s="15"/>
      <c r="L1272" s="10" t="s">
        <v>25</v>
      </c>
      <c r="M1272" s="10"/>
      <c r="N1272" s="14" t="str">
        <f t="shared" si="39"/>
        <v/>
      </c>
      <c r="O1272" s="10" t="s">
        <v>36</v>
      </c>
      <c r="P1272" s="16"/>
    </row>
    <row r="1273" spans="2:16" ht="43.5" customHeight="1" x14ac:dyDescent="0.25">
      <c r="B1273" s="10" t="s">
        <v>2535</v>
      </c>
      <c r="C1273" s="10" t="s">
        <v>2564</v>
      </c>
      <c r="D1273" s="11" t="s">
        <v>2537</v>
      </c>
      <c r="E1273" s="22" t="s">
        <v>2565</v>
      </c>
      <c r="F1273" s="13" t="s">
        <v>2539</v>
      </c>
      <c r="G1273" s="4"/>
      <c r="H1273" s="4"/>
      <c r="I1273" s="5"/>
      <c r="J1273" s="14" t="str">
        <f t="shared" si="38"/>
        <v/>
      </c>
      <c r="K1273" s="15"/>
      <c r="L1273" s="10" t="s">
        <v>25</v>
      </c>
      <c r="M1273" s="10"/>
      <c r="N1273" s="14" t="str">
        <f t="shared" si="39"/>
        <v/>
      </c>
      <c r="O1273" s="10" t="s">
        <v>25</v>
      </c>
      <c r="P1273" s="16"/>
    </row>
    <row r="1274" spans="2:16" ht="43.5" customHeight="1" x14ac:dyDescent="0.25">
      <c r="B1274" s="10" t="s">
        <v>2535</v>
      </c>
      <c r="C1274" s="10" t="s">
        <v>2566</v>
      </c>
      <c r="D1274" s="11" t="s">
        <v>2537</v>
      </c>
      <c r="E1274" s="22" t="s">
        <v>2567</v>
      </c>
      <c r="F1274" s="13" t="s">
        <v>2539</v>
      </c>
      <c r="G1274" s="4"/>
      <c r="H1274" s="4"/>
      <c r="I1274" s="5"/>
      <c r="J1274" s="14" t="str">
        <f t="shared" si="38"/>
        <v/>
      </c>
      <c r="K1274" s="15"/>
      <c r="L1274" s="10" t="s">
        <v>25</v>
      </c>
      <c r="M1274" s="10"/>
      <c r="N1274" s="14" t="str">
        <f t="shared" si="39"/>
        <v/>
      </c>
      <c r="O1274" s="10" t="s">
        <v>36</v>
      </c>
      <c r="P1274" s="16"/>
    </row>
    <row r="1275" spans="2:16" ht="43.5" customHeight="1" x14ac:dyDescent="0.25">
      <c r="B1275" s="10" t="s">
        <v>2535</v>
      </c>
      <c r="C1275" s="10" t="s">
        <v>2568</v>
      </c>
      <c r="D1275" s="11" t="s">
        <v>2537</v>
      </c>
      <c r="E1275" s="22" t="s">
        <v>2569</v>
      </c>
      <c r="F1275" s="13" t="s">
        <v>2539</v>
      </c>
      <c r="G1275" s="4"/>
      <c r="H1275" s="4"/>
      <c r="I1275" s="5"/>
      <c r="J1275" s="14" t="str">
        <f t="shared" si="38"/>
        <v/>
      </c>
      <c r="K1275" s="15"/>
      <c r="L1275" s="10" t="s">
        <v>25</v>
      </c>
      <c r="M1275" s="10"/>
      <c r="N1275" s="14" t="str">
        <f t="shared" si="39"/>
        <v/>
      </c>
      <c r="O1275" s="10" t="s">
        <v>36</v>
      </c>
      <c r="P1275" s="16"/>
    </row>
    <row r="1276" spans="2:16" ht="57.95" customHeight="1" x14ac:dyDescent="0.25">
      <c r="B1276" s="10" t="s">
        <v>2535</v>
      </c>
      <c r="C1276" s="10" t="s">
        <v>2570</v>
      </c>
      <c r="D1276" s="11" t="s">
        <v>2537</v>
      </c>
      <c r="E1276" s="22" t="s">
        <v>2571</v>
      </c>
      <c r="F1276" s="13" t="s">
        <v>2539</v>
      </c>
      <c r="G1276" s="4"/>
      <c r="H1276" s="4"/>
      <c r="I1276" s="5"/>
      <c r="J1276" s="14" t="str">
        <f t="shared" si="38"/>
        <v/>
      </c>
      <c r="K1276" s="15"/>
      <c r="L1276" s="10" t="s">
        <v>25</v>
      </c>
      <c r="M1276" s="10"/>
      <c r="N1276" s="14" t="str">
        <f t="shared" si="39"/>
        <v/>
      </c>
      <c r="O1276" s="10" t="s">
        <v>36</v>
      </c>
      <c r="P1276" s="16"/>
    </row>
    <row r="1277" spans="2:16" ht="43.5" customHeight="1" x14ac:dyDescent="0.25">
      <c r="B1277" s="10" t="s">
        <v>2535</v>
      </c>
      <c r="C1277" s="10" t="s">
        <v>2572</v>
      </c>
      <c r="D1277" s="11" t="s">
        <v>2537</v>
      </c>
      <c r="E1277" s="22" t="s">
        <v>2573</v>
      </c>
      <c r="F1277" s="13" t="s">
        <v>2539</v>
      </c>
      <c r="G1277" s="4"/>
      <c r="H1277" s="4"/>
      <c r="I1277" s="5"/>
      <c r="J1277" s="14" t="str">
        <f t="shared" si="38"/>
        <v/>
      </c>
      <c r="K1277" s="15"/>
      <c r="L1277" s="10" t="s">
        <v>25</v>
      </c>
      <c r="M1277" s="10"/>
      <c r="N1277" s="14" t="str">
        <f t="shared" si="39"/>
        <v/>
      </c>
      <c r="O1277" s="10" t="s">
        <v>25</v>
      </c>
      <c r="P1277" s="16"/>
    </row>
    <row r="1278" spans="2:16" ht="57.95" customHeight="1" x14ac:dyDescent="0.25">
      <c r="B1278" s="10" t="s">
        <v>2535</v>
      </c>
      <c r="C1278" s="10" t="s">
        <v>2574</v>
      </c>
      <c r="D1278" s="11" t="s">
        <v>2537</v>
      </c>
      <c r="E1278" s="22" t="s">
        <v>2575</v>
      </c>
      <c r="F1278" s="13" t="s">
        <v>2539</v>
      </c>
      <c r="G1278" s="4"/>
      <c r="H1278" s="4"/>
      <c r="I1278" s="5"/>
      <c r="J1278" s="14" t="str">
        <f t="shared" si="38"/>
        <v/>
      </c>
      <c r="K1278" s="15"/>
      <c r="L1278" s="10" t="s">
        <v>25</v>
      </c>
      <c r="M1278" s="10"/>
      <c r="N1278" s="14" t="str">
        <f t="shared" si="39"/>
        <v/>
      </c>
      <c r="O1278" s="10" t="s">
        <v>36</v>
      </c>
      <c r="P1278" s="16"/>
    </row>
    <row r="1279" spans="2:16" ht="57.95" customHeight="1" x14ac:dyDescent="0.25">
      <c r="B1279" s="10" t="s">
        <v>2535</v>
      </c>
      <c r="C1279" s="10" t="s">
        <v>2576</v>
      </c>
      <c r="D1279" s="11" t="s">
        <v>2537</v>
      </c>
      <c r="E1279" s="22" t="s">
        <v>2577</v>
      </c>
      <c r="F1279" s="13" t="s">
        <v>2539</v>
      </c>
      <c r="G1279" s="4"/>
      <c r="H1279" s="4"/>
      <c r="I1279" s="5"/>
      <c r="J1279" s="14" t="str">
        <f t="shared" si="38"/>
        <v/>
      </c>
      <c r="K1279" s="15"/>
      <c r="L1279" s="10" t="s">
        <v>25</v>
      </c>
      <c r="M1279" s="10"/>
      <c r="N1279" s="14" t="str">
        <f t="shared" si="39"/>
        <v/>
      </c>
      <c r="O1279" s="10" t="s">
        <v>36</v>
      </c>
      <c r="P1279" s="16"/>
    </row>
    <row r="1280" spans="2:16" ht="43.5" customHeight="1" x14ac:dyDescent="0.25">
      <c r="B1280" s="10" t="s">
        <v>2535</v>
      </c>
      <c r="C1280" s="10" t="s">
        <v>2578</v>
      </c>
      <c r="D1280" s="11" t="s">
        <v>2537</v>
      </c>
      <c r="E1280" s="22" t="s">
        <v>2579</v>
      </c>
      <c r="F1280" s="13" t="s">
        <v>2539</v>
      </c>
      <c r="G1280" s="4"/>
      <c r="H1280" s="4"/>
      <c r="I1280" s="5"/>
      <c r="J1280" s="14" t="str">
        <f t="shared" si="38"/>
        <v/>
      </c>
      <c r="K1280" s="15"/>
      <c r="L1280" s="10" t="s">
        <v>25</v>
      </c>
      <c r="M1280" s="10"/>
      <c r="N1280" s="14" t="str">
        <f t="shared" si="39"/>
        <v/>
      </c>
      <c r="O1280" s="10" t="s">
        <v>25</v>
      </c>
      <c r="P1280" s="16"/>
    </row>
    <row r="1281" spans="2:16" ht="43.5" customHeight="1" x14ac:dyDescent="0.25">
      <c r="B1281" s="17" t="s">
        <v>2580</v>
      </c>
      <c r="C1281" s="17" t="s">
        <v>2581</v>
      </c>
      <c r="D1281" s="18" t="s">
        <v>2582</v>
      </c>
      <c r="E1281" s="23" t="s">
        <v>2583</v>
      </c>
      <c r="F1281" s="20" t="s">
        <v>2584</v>
      </c>
      <c r="G1281" s="4"/>
      <c r="H1281" s="4"/>
      <c r="I1281" s="5"/>
      <c r="J1281" s="14" t="str">
        <f t="shared" si="38"/>
        <v/>
      </c>
      <c r="K1281" s="15"/>
      <c r="L1281" s="10" t="s">
        <v>25</v>
      </c>
      <c r="M1281" s="10"/>
      <c r="N1281" s="14" t="str">
        <f t="shared" si="39"/>
        <v/>
      </c>
      <c r="O1281" s="10" t="s">
        <v>25</v>
      </c>
      <c r="P1281" s="16"/>
    </row>
    <row r="1282" spans="2:16" ht="43.5" customHeight="1" x14ac:dyDescent="0.25">
      <c r="B1282" s="17" t="s">
        <v>2580</v>
      </c>
      <c r="C1282" s="17" t="s">
        <v>2585</v>
      </c>
      <c r="D1282" s="18" t="s">
        <v>2582</v>
      </c>
      <c r="E1282" s="23" t="s">
        <v>2586</v>
      </c>
      <c r="F1282" s="20" t="s">
        <v>2584</v>
      </c>
      <c r="G1282" s="4"/>
      <c r="H1282" s="4"/>
      <c r="I1282" s="5"/>
      <c r="J1282" s="14" t="str">
        <f t="shared" si="38"/>
        <v/>
      </c>
      <c r="K1282" s="15"/>
      <c r="L1282" s="10" t="s">
        <v>25</v>
      </c>
      <c r="M1282" s="10"/>
      <c r="N1282" s="14" t="str">
        <f t="shared" si="39"/>
        <v/>
      </c>
      <c r="O1282" s="10" t="s">
        <v>25</v>
      </c>
      <c r="P1282" s="16"/>
    </row>
    <row r="1283" spans="2:16" ht="43.5" customHeight="1" x14ac:dyDescent="0.25">
      <c r="B1283" s="17" t="s">
        <v>2580</v>
      </c>
      <c r="C1283" s="17" t="s">
        <v>2587</v>
      </c>
      <c r="D1283" s="18" t="s">
        <v>2582</v>
      </c>
      <c r="E1283" s="23" t="s">
        <v>2588</v>
      </c>
      <c r="F1283" s="20" t="s">
        <v>2584</v>
      </c>
      <c r="G1283" s="4"/>
      <c r="H1283" s="4"/>
      <c r="I1283" s="5"/>
      <c r="J1283" s="14" t="str">
        <f t="shared" si="38"/>
        <v/>
      </c>
      <c r="K1283" s="15"/>
      <c r="L1283" s="10" t="s">
        <v>25</v>
      </c>
      <c r="M1283" s="10"/>
      <c r="N1283" s="14" t="str">
        <f t="shared" si="39"/>
        <v/>
      </c>
      <c r="O1283" s="10" t="s">
        <v>25</v>
      </c>
      <c r="P1283" s="16"/>
    </row>
    <row r="1284" spans="2:16" ht="43.5" customHeight="1" x14ac:dyDescent="0.25">
      <c r="B1284" s="17" t="s">
        <v>2580</v>
      </c>
      <c r="C1284" s="17" t="s">
        <v>2589</v>
      </c>
      <c r="D1284" s="18" t="s">
        <v>2582</v>
      </c>
      <c r="E1284" s="23" t="s">
        <v>2590</v>
      </c>
      <c r="F1284" s="20" t="s">
        <v>2584</v>
      </c>
      <c r="G1284" s="4"/>
      <c r="H1284" s="4"/>
      <c r="I1284" s="5"/>
      <c r="J1284" s="14" t="str">
        <f t="shared" si="38"/>
        <v/>
      </c>
      <c r="K1284" s="15"/>
      <c r="L1284" s="10" t="s">
        <v>25</v>
      </c>
      <c r="M1284" s="10"/>
      <c r="N1284" s="14" t="str">
        <f t="shared" si="39"/>
        <v/>
      </c>
      <c r="O1284" s="10" t="s">
        <v>25</v>
      </c>
      <c r="P1284" s="16"/>
    </row>
    <row r="1285" spans="2:16" ht="43.5" customHeight="1" x14ac:dyDescent="0.25">
      <c r="B1285" s="17" t="s">
        <v>2580</v>
      </c>
      <c r="C1285" s="17" t="s">
        <v>2591</v>
      </c>
      <c r="D1285" s="18" t="s">
        <v>2582</v>
      </c>
      <c r="E1285" s="23" t="s">
        <v>2592</v>
      </c>
      <c r="F1285" s="20" t="s">
        <v>2584</v>
      </c>
      <c r="G1285" s="4"/>
      <c r="H1285" s="4"/>
      <c r="I1285" s="5"/>
      <c r="J1285" s="14" t="str">
        <f t="shared" si="38"/>
        <v/>
      </c>
      <c r="K1285" s="15"/>
      <c r="L1285" s="10" t="s">
        <v>25</v>
      </c>
      <c r="M1285" s="10"/>
      <c r="N1285" s="14" t="str">
        <f t="shared" si="39"/>
        <v/>
      </c>
      <c r="O1285" s="10" t="s">
        <v>25</v>
      </c>
      <c r="P1285" s="16"/>
    </row>
    <row r="1286" spans="2:16" ht="43.5" customHeight="1" x14ac:dyDescent="0.25">
      <c r="B1286" s="17" t="s">
        <v>2580</v>
      </c>
      <c r="C1286" s="17" t="s">
        <v>2593</v>
      </c>
      <c r="D1286" s="18" t="s">
        <v>2582</v>
      </c>
      <c r="E1286" s="23" t="s">
        <v>2594</v>
      </c>
      <c r="F1286" s="20" t="s">
        <v>2584</v>
      </c>
      <c r="G1286" s="4"/>
      <c r="H1286" s="4"/>
      <c r="I1286" s="5"/>
      <c r="J1286" s="14" t="str">
        <f t="shared" si="38"/>
        <v/>
      </c>
      <c r="K1286" s="15"/>
      <c r="L1286" s="10" t="s">
        <v>25</v>
      </c>
      <c r="M1286" s="10"/>
      <c r="N1286" s="14" t="str">
        <f t="shared" si="39"/>
        <v/>
      </c>
      <c r="O1286" s="10" t="s">
        <v>25</v>
      </c>
      <c r="P1286" s="16"/>
    </row>
    <row r="1287" spans="2:16" ht="43.5" customHeight="1" x14ac:dyDescent="0.25">
      <c r="B1287" s="17" t="s">
        <v>2580</v>
      </c>
      <c r="C1287" s="17" t="s">
        <v>2595</v>
      </c>
      <c r="D1287" s="18" t="s">
        <v>2582</v>
      </c>
      <c r="E1287" s="23" t="s">
        <v>2596</v>
      </c>
      <c r="F1287" s="20" t="s">
        <v>2584</v>
      </c>
      <c r="G1287" s="4"/>
      <c r="H1287" s="4"/>
      <c r="I1287" s="5"/>
      <c r="J1287" s="14" t="str">
        <f t="shared" ref="J1287:J1350" si="40">IF(G1287&lt;&gt;"Sim","",IF(H1287="Atende",5,IF(H1287="Atende parcialmente",2,IF(H1287="Não atende",0,""))))</f>
        <v/>
      </c>
      <c r="K1287" s="15"/>
      <c r="L1287" s="10" t="s">
        <v>25</v>
      </c>
      <c r="M1287" s="10"/>
      <c r="N1287" s="14" t="str">
        <f t="shared" ref="N1287:N1350" si="41">IF(L1287&lt;&gt;"Sim","",IF(M1287="Atende",5,IF(M1287="Atende parcialmente",2,IF(M1287="Não atende",0,""))))</f>
        <v/>
      </c>
      <c r="O1287" s="10" t="s">
        <v>25</v>
      </c>
      <c r="P1287" s="16"/>
    </row>
    <row r="1288" spans="2:16" ht="43.5" customHeight="1" x14ac:dyDescent="0.25">
      <c r="B1288" s="17" t="s">
        <v>2580</v>
      </c>
      <c r="C1288" s="17" t="s">
        <v>2597</v>
      </c>
      <c r="D1288" s="18" t="s">
        <v>2582</v>
      </c>
      <c r="E1288" s="23" t="s">
        <v>2598</v>
      </c>
      <c r="F1288" s="20" t="s">
        <v>2584</v>
      </c>
      <c r="G1288" s="4"/>
      <c r="H1288" s="4"/>
      <c r="I1288" s="5"/>
      <c r="J1288" s="14" t="str">
        <f t="shared" si="40"/>
        <v/>
      </c>
      <c r="K1288" s="15"/>
      <c r="L1288" s="10" t="s">
        <v>25</v>
      </c>
      <c r="M1288" s="10"/>
      <c r="N1288" s="14" t="str">
        <f t="shared" si="41"/>
        <v/>
      </c>
      <c r="O1288" s="10" t="s">
        <v>25</v>
      </c>
      <c r="P1288" s="16"/>
    </row>
    <row r="1289" spans="2:16" ht="43.5" customHeight="1" x14ac:dyDescent="0.25">
      <c r="B1289" s="17" t="s">
        <v>2580</v>
      </c>
      <c r="C1289" s="17" t="s">
        <v>2599</v>
      </c>
      <c r="D1289" s="18" t="s">
        <v>2582</v>
      </c>
      <c r="E1289" s="23" t="s">
        <v>2600</v>
      </c>
      <c r="F1289" s="20" t="s">
        <v>2584</v>
      </c>
      <c r="G1289" s="4"/>
      <c r="H1289" s="4"/>
      <c r="I1289" s="5"/>
      <c r="J1289" s="14" t="str">
        <f t="shared" si="40"/>
        <v/>
      </c>
      <c r="K1289" s="15"/>
      <c r="L1289" s="10" t="s">
        <v>25</v>
      </c>
      <c r="M1289" s="10"/>
      <c r="N1289" s="14" t="str">
        <f t="shared" si="41"/>
        <v/>
      </c>
      <c r="O1289" s="10" t="s">
        <v>25</v>
      </c>
      <c r="P1289" s="16"/>
    </row>
    <row r="1290" spans="2:16" ht="43.5" customHeight="1" x14ac:dyDescent="0.25">
      <c r="B1290" s="17" t="s">
        <v>2580</v>
      </c>
      <c r="C1290" s="17" t="s">
        <v>2601</v>
      </c>
      <c r="D1290" s="18" t="s">
        <v>2582</v>
      </c>
      <c r="E1290" s="23" t="s">
        <v>2602</v>
      </c>
      <c r="F1290" s="20" t="s">
        <v>2584</v>
      </c>
      <c r="G1290" s="4"/>
      <c r="H1290" s="4"/>
      <c r="I1290" s="5"/>
      <c r="J1290" s="14" t="str">
        <f t="shared" si="40"/>
        <v/>
      </c>
      <c r="K1290" s="15"/>
      <c r="L1290" s="10" t="s">
        <v>25</v>
      </c>
      <c r="M1290" s="10"/>
      <c r="N1290" s="14" t="str">
        <f t="shared" si="41"/>
        <v/>
      </c>
      <c r="O1290" s="10" t="s">
        <v>25</v>
      </c>
      <c r="P1290" s="16"/>
    </row>
    <row r="1291" spans="2:16" ht="43.5" customHeight="1" x14ac:dyDescent="0.25">
      <c r="B1291" s="17" t="s">
        <v>2580</v>
      </c>
      <c r="C1291" s="17" t="s">
        <v>2603</v>
      </c>
      <c r="D1291" s="18" t="s">
        <v>2582</v>
      </c>
      <c r="E1291" s="23" t="s">
        <v>2604</v>
      </c>
      <c r="F1291" s="20" t="s">
        <v>2584</v>
      </c>
      <c r="G1291" s="4"/>
      <c r="H1291" s="4"/>
      <c r="I1291" s="5"/>
      <c r="J1291" s="14" t="str">
        <f t="shared" si="40"/>
        <v/>
      </c>
      <c r="K1291" s="15"/>
      <c r="L1291" s="10" t="s">
        <v>25</v>
      </c>
      <c r="M1291" s="10"/>
      <c r="N1291" s="14" t="str">
        <f t="shared" si="41"/>
        <v/>
      </c>
      <c r="O1291" s="10" t="s">
        <v>25</v>
      </c>
      <c r="P1291" s="16"/>
    </row>
    <row r="1292" spans="2:16" ht="43.5" customHeight="1" x14ac:dyDescent="0.25">
      <c r="B1292" s="17" t="s">
        <v>2580</v>
      </c>
      <c r="C1292" s="17" t="s">
        <v>2605</v>
      </c>
      <c r="D1292" s="18" t="s">
        <v>2582</v>
      </c>
      <c r="E1292" s="23" t="s">
        <v>2606</v>
      </c>
      <c r="F1292" s="20" t="s">
        <v>2584</v>
      </c>
      <c r="G1292" s="4"/>
      <c r="H1292" s="4"/>
      <c r="I1292" s="5"/>
      <c r="J1292" s="14" t="str">
        <f t="shared" si="40"/>
        <v/>
      </c>
      <c r="K1292" s="15"/>
      <c r="L1292" s="10" t="s">
        <v>25</v>
      </c>
      <c r="M1292" s="10"/>
      <c r="N1292" s="14" t="str">
        <f t="shared" si="41"/>
        <v/>
      </c>
      <c r="O1292" s="10" t="s">
        <v>25</v>
      </c>
      <c r="P1292" s="16"/>
    </row>
    <row r="1293" spans="2:16" ht="43.5" customHeight="1" x14ac:dyDescent="0.25">
      <c r="B1293" s="17" t="s">
        <v>2580</v>
      </c>
      <c r="C1293" s="17" t="s">
        <v>2607</v>
      </c>
      <c r="D1293" s="18" t="s">
        <v>2582</v>
      </c>
      <c r="E1293" s="23" t="s">
        <v>2608</v>
      </c>
      <c r="F1293" s="20" t="s">
        <v>2584</v>
      </c>
      <c r="G1293" s="4"/>
      <c r="H1293" s="4"/>
      <c r="I1293" s="5"/>
      <c r="J1293" s="14" t="str">
        <f t="shared" si="40"/>
        <v/>
      </c>
      <c r="K1293" s="15"/>
      <c r="L1293" s="10" t="s">
        <v>25</v>
      </c>
      <c r="M1293" s="10"/>
      <c r="N1293" s="14" t="str">
        <f t="shared" si="41"/>
        <v/>
      </c>
      <c r="O1293" s="10" t="s">
        <v>25</v>
      </c>
      <c r="P1293" s="16"/>
    </row>
    <row r="1294" spans="2:16" ht="57.95" customHeight="1" x14ac:dyDescent="0.25">
      <c r="B1294" s="17" t="s">
        <v>2580</v>
      </c>
      <c r="C1294" s="17" t="s">
        <v>2609</v>
      </c>
      <c r="D1294" s="18" t="s">
        <v>2582</v>
      </c>
      <c r="E1294" s="23" t="s">
        <v>2610</v>
      </c>
      <c r="F1294" s="20" t="s">
        <v>2584</v>
      </c>
      <c r="G1294" s="4"/>
      <c r="H1294" s="4"/>
      <c r="I1294" s="5"/>
      <c r="J1294" s="14" t="str">
        <f t="shared" si="40"/>
        <v/>
      </c>
      <c r="K1294" s="15"/>
      <c r="L1294" s="10" t="s">
        <v>25</v>
      </c>
      <c r="M1294" s="10"/>
      <c r="N1294" s="14" t="str">
        <f t="shared" si="41"/>
        <v/>
      </c>
      <c r="O1294" s="10" t="s">
        <v>36</v>
      </c>
      <c r="P1294" s="16"/>
    </row>
    <row r="1295" spans="2:16" ht="43.5" customHeight="1" x14ac:dyDescent="0.25">
      <c r="B1295" s="17" t="s">
        <v>2580</v>
      </c>
      <c r="C1295" s="17" t="s">
        <v>2611</v>
      </c>
      <c r="D1295" s="18" t="s">
        <v>2582</v>
      </c>
      <c r="E1295" s="23" t="s">
        <v>2612</v>
      </c>
      <c r="F1295" s="20" t="s">
        <v>2584</v>
      </c>
      <c r="G1295" s="4"/>
      <c r="H1295" s="4"/>
      <c r="I1295" s="5"/>
      <c r="J1295" s="14" t="str">
        <f t="shared" si="40"/>
        <v/>
      </c>
      <c r="K1295" s="15"/>
      <c r="L1295" s="10" t="s">
        <v>25</v>
      </c>
      <c r="M1295" s="10"/>
      <c r="N1295" s="14" t="str">
        <f t="shared" si="41"/>
        <v/>
      </c>
      <c r="O1295" s="10" t="s">
        <v>36</v>
      </c>
      <c r="P1295" s="16"/>
    </row>
    <row r="1296" spans="2:16" ht="43.5" customHeight="1" x14ac:dyDescent="0.25">
      <c r="B1296" s="17" t="s">
        <v>2580</v>
      </c>
      <c r="C1296" s="17" t="s">
        <v>2613</v>
      </c>
      <c r="D1296" s="18" t="s">
        <v>2582</v>
      </c>
      <c r="E1296" s="23" t="s">
        <v>2614</v>
      </c>
      <c r="F1296" s="20" t="s">
        <v>2584</v>
      </c>
      <c r="G1296" s="4"/>
      <c r="H1296" s="4"/>
      <c r="I1296" s="5"/>
      <c r="J1296" s="14" t="str">
        <f t="shared" si="40"/>
        <v/>
      </c>
      <c r="K1296" s="15"/>
      <c r="L1296" s="10" t="s">
        <v>25</v>
      </c>
      <c r="M1296" s="10"/>
      <c r="N1296" s="14" t="str">
        <f t="shared" si="41"/>
        <v/>
      </c>
      <c r="O1296" s="10" t="s">
        <v>36</v>
      </c>
      <c r="P1296" s="16"/>
    </row>
    <row r="1297" spans="2:16" ht="43.5" customHeight="1" x14ac:dyDescent="0.25">
      <c r="B1297" s="17" t="s">
        <v>2580</v>
      </c>
      <c r="C1297" s="17" t="s">
        <v>2615</v>
      </c>
      <c r="D1297" s="18" t="s">
        <v>2582</v>
      </c>
      <c r="E1297" s="23" t="s">
        <v>2616</v>
      </c>
      <c r="F1297" s="20" t="s">
        <v>2584</v>
      </c>
      <c r="G1297" s="4"/>
      <c r="H1297" s="4"/>
      <c r="I1297" s="5"/>
      <c r="J1297" s="14" t="str">
        <f t="shared" si="40"/>
        <v/>
      </c>
      <c r="K1297" s="15"/>
      <c r="L1297" s="10" t="s">
        <v>25</v>
      </c>
      <c r="M1297" s="10"/>
      <c r="N1297" s="14" t="str">
        <f t="shared" si="41"/>
        <v/>
      </c>
      <c r="O1297" s="10" t="s">
        <v>36</v>
      </c>
      <c r="P1297" s="16"/>
    </row>
    <row r="1298" spans="2:16" ht="43.5" customHeight="1" x14ac:dyDescent="0.25">
      <c r="B1298" s="17" t="s">
        <v>2580</v>
      </c>
      <c r="C1298" s="17" t="s">
        <v>2617</v>
      </c>
      <c r="D1298" s="18" t="s">
        <v>2582</v>
      </c>
      <c r="E1298" s="23" t="s">
        <v>2618</v>
      </c>
      <c r="F1298" s="20" t="s">
        <v>2584</v>
      </c>
      <c r="G1298" s="4"/>
      <c r="H1298" s="4"/>
      <c r="I1298" s="5"/>
      <c r="J1298" s="14" t="str">
        <f t="shared" si="40"/>
        <v/>
      </c>
      <c r="K1298" s="15"/>
      <c r="L1298" s="10" t="s">
        <v>25</v>
      </c>
      <c r="M1298" s="10"/>
      <c r="N1298" s="14" t="str">
        <f t="shared" si="41"/>
        <v/>
      </c>
      <c r="O1298" s="10" t="s">
        <v>36</v>
      </c>
      <c r="P1298" s="16"/>
    </row>
    <row r="1299" spans="2:16" ht="57.95" customHeight="1" x14ac:dyDescent="0.25">
      <c r="B1299" s="17" t="s">
        <v>2580</v>
      </c>
      <c r="C1299" s="17" t="s">
        <v>2619</v>
      </c>
      <c r="D1299" s="18" t="s">
        <v>2582</v>
      </c>
      <c r="E1299" s="23" t="s">
        <v>2620</v>
      </c>
      <c r="F1299" s="20" t="s">
        <v>2584</v>
      </c>
      <c r="G1299" s="4"/>
      <c r="H1299" s="4"/>
      <c r="I1299" s="5"/>
      <c r="J1299" s="14" t="str">
        <f t="shared" si="40"/>
        <v/>
      </c>
      <c r="K1299" s="15"/>
      <c r="L1299" s="10" t="s">
        <v>25</v>
      </c>
      <c r="M1299" s="10"/>
      <c r="N1299" s="14" t="str">
        <f t="shared" si="41"/>
        <v/>
      </c>
      <c r="O1299" s="10" t="s">
        <v>36</v>
      </c>
      <c r="P1299" s="16"/>
    </row>
    <row r="1300" spans="2:16" ht="43.5" customHeight="1" x14ac:dyDescent="0.25">
      <c r="B1300" s="17" t="s">
        <v>2580</v>
      </c>
      <c r="C1300" s="17" t="s">
        <v>2621</v>
      </c>
      <c r="D1300" s="18" t="s">
        <v>2582</v>
      </c>
      <c r="E1300" s="23" t="s">
        <v>2622</v>
      </c>
      <c r="F1300" s="20" t="s">
        <v>2584</v>
      </c>
      <c r="G1300" s="4"/>
      <c r="H1300" s="4"/>
      <c r="I1300" s="5"/>
      <c r="J1300" s="14" t="str">
        <f t="shared" si="40"/>
        <v/>
      </c>
      <c r="K1300" s="15"/>
      <c r="L1300" s="10" t="s">
        <v>25</v>
      </c>
      <c r="M1300" s="10"/>
      <c r="N1300" s="14" t="str">
        <f t="shared" si="41"/>
        <v/>
      </c>
      <c r="O1300" s="10" t="s">
        <v>36</v>
      </c>
      <c r="P1300" s="16"/>
    </row>
    <row r="1301" spans="2:16" ht="43.5" customHeight="1" x14ac:dyDescent="0.25">
      <c r="B1301" s="17" t="s">
        <v>2580</v>
      </c>
      <c r="C1301" s="17" t="s">
        <v>2623</v>
      </c>
      <c r="D1301" s="18" t="s">
        <v>2582</v>
      </c>
      <c r="E1301" s="23" t="s">
        <v>2624</v>
      </c>
      <c r="F1301" s="20" t="s">
        <v>2584</v>
      </c>
      <c r="G1301" s="4"/>
      <c r="H1301" s="4"/>
      <c r="I1301" s="5"/>
      <c r="J1301" s="14" t="str">
        <f t="shared" si="40"/>
        <v/>
      </c>
      <c r="K1301" s="15"/>
      <c r="L1301" s="10" t="s">
        <v>25</v>
      </c>
      <c r="M1301" s="10"/>
      <c r="N1301" s="14" t="str">
        <f t="shared" si="41"/>
        <v/>
      </c>
      <c r="O1301" s="10" t="s">
        <v>36</v>
      </c>
      <c r="P1301" s="16"/>
    </row>
    <row r="1302" spans="2:16" ht="43.5" customHeight="1" x14ac:dyDescent="0.25">
      <c r="B1302" s="17" t="s">
        <v>2580</v>
      </c>
      <c r="C1302" s="17" t="s">
        <v>2625</v>
      </c>
      <c r="D1302" s="18" t="s">
        <v>2582</v>
      </c>
      <c r="E1302" s="23" t="s">
        <v>2626</v>
      </c>
      <c r="F1302" s="20" t="s">
        <v>2584</v>
      </c>
      <c r="G1302" s="4"/>
      <c r="H1302" s="4"/>
      <c r="I1302" s="5"/>
      <c r="J1302" s="14" t="str">
        <f t="shared" si="40"/>
        <v/>
      </c>
      <c r="K1302" s="15"/>
      <c r="L1302" s="10" t="s">
        <v>25</v>
      </c>
      <c r="M1302" s="10"/>
      <c r="N1302" s="14" t="str">
        <f t="shared" si="41"/>
        <v/>
      </c>
      <c r="O1302" s="10" t="s">
        <v>36</v>
      </c>
      <c r="P1302" s="16"/>
    </row>
    <row r="1303" spans="2:16" ht="43.5" customHeight="1" x14ac:dyDescent="0.25">
      <c r="B1303" s="17" t="s">
        <v>2580</v>
      </c>
      <c r="C1303" s="17" t="s">
        <v>2627</v>
      </c>
      <c r="D1303" s="18" t="s">
        <v>2582</v>
      </c>
      <c r="E1303" s="23" t="s">
        <v>2628</v>
      </c>
      <c r="F1303" s="20" t="s">
        <v>2584</v>
      </c>
      <c r="G1303" s="4"/>
      <c r="H1303" s="4"/>
      <c r="I1303" s="5"/>
      <c r="J1303" s="14" t="str">
        <f t="shared" si="40"/>
        <v/>
      </c>
      <c r="K1303" s="15"/>
      <c r="L1303" s="10" t="s">
        <v>25</v>
      </c>
      <c r="M1303" s="10"/>
      <c r="N1303" s="14" t="str">
        <f t="shared" si="41"/>
        <v/>
      </c>
      <c r="O1303" s="10" t="s">
        <v>36</v>
      </c>
      <c r="P1303" s="16"/>
    </row>
    <row r="1304" spans="2:16" ht="43.5" customHeight="1" x14ac:dyDescent="0.25">
      <c r="B1304" s="17" t="s">
        <v>2580</v>
      </c>
      <c r="C1304" s="17" t="s">
        <v>2629</v>
      </c>
      <c r="D1304" s="18" t="s">
        <v>2582</v>
      </c>
      <c r="E1304" s="23" t="s">
        <v>2630</v>
      </c>
      <c r="F1304" s="20" t="s">
        <v>2584</v>
      </c>
      <c r="G1304" s="4"/>
      <c r="H1304" s="4"/>
      <c r="I1304" s="5"/>
      <c r="J1304" s="14" t="str">
        <f t="shared" si="40"/>
        <v/>
      </c>
      <c r="K1304" s="15"/>
      <c r="L1304" s="10" t="s">
        <v>25</v>
      </c>
      <c r="M1304" s="10"/>
      <c r="N1304" s="14" t="str">
        <f t="shared" si="41"/>
        <v/>
      </c>
      <c r="O1304" s="10" t="s">
        <v>36</v>
      </c>
      <c r="P1304" s="16"/>
    </row>
    <row r="1305" spans="2:16" ht="43.5" customHeight="1" x14ac:dyDescent="0.25">
      <c r="B1305" s="17" t="s">
        <v>2580</v>
      </c>
      <c r="C1305" s="17" t="s">
        <v>2631</v>
      </c>
      <c r="D1305" s="18" t="s">
        <v>2582</v>
      </c>
      <c r="E1305" s="23" t="s">
        <v>2632</v>
      </c>
      <c r="F1305" s="20" t="s">
        <v>2584</v>
      </c>
      <c r="G1305" s="4"/>
      <c r="H1305" s="4"/>
      <c r="I1305" s="5"/>
      <c r="J1305" s="14" t="str">
        <f t="shared" si="40"/>
        <v/>
      </c>
      <c r="K1305" s="15"/>
      <c r="L1305" s="10" t="s">
        <v>25</v>
      </c>
      <c r="M1305" s="10"/>
      <c r="N1305" s="14" t="str">
        <f t="shared" si="41"/>
        <v/>
      </c>
      <c r="O1305" s="10" t="s">
        <v>36</v>
      </c>
      <c r="P1305" s="16"/>
    </row>
    <row r="1306" spans="2:16" ht="43.5" customHeight="1" x14ac:dyDescent="0.25">
      <c r="B1306" s="17" t="s">
        <v>2580</v>
      </c>
      <c r="C1306" s="17" t="s">
        <v>2633</v>
      </c>
      <c r="D1306" s="18" t="s">
        <v>2582</v>
      </c>
      <c r="E1306" s="23" t="s">
        <v>2634</v>
      </c>
      <c r="F1306" s="20" t="s">
        <v>2584</v>
      </c>
      <c r="G1306" s="4"/>
      <c r="H1306" s="4"/>
      <c r="I1306" s="5"/>
      <c r="J1306" s="14" t="str">
        <f t="shared" si="40"/>
        <v/>
      </c>
      <c r="K1306" s="15"/>
      <c r="L1306" s="10" t="s">
        <v>25</v>
      </c>
      <c r="M1306" s="10"/>
      <c r="N1306" s="14" t="str">
        <f t="shared" si="41"/>
        <v/>
      </c>
      <c r="O1306" s="10" t="s">
        <v>36</v>
      </c>
      <c r="P1306" s="16"/>
    </row>
    <row r="1307" spans="2:16" ht="43.5" customHeight="1" x14ac:dyDescent="0.25">
      <c r="B1307" s="17" t="s">
        <v>2580</v>
      </c>
      <c r="C1307" s="17" t="s">
        <v>2635</v>
      </c>
      <c r="D1307" s="18" t="s">
        <v>2582</v>
      </c>
      <c r="E1307" s="23" t="s">
        <v>2636</v>
      </c>
      <c r="F1307" s="20" t="s">
        <v>2584</v>
      </c>
      <c r="G1307" s="4"/>
      <c r="H1307" s="4"/>
      <c r="I1307" s="5"/>
      <c r="J1307" s="14" t="str">
        <f t="shared" si="40"/>
        <v/>
      </c>
      <c r="K1307" s="15"/>
      <c r="L1307" s="10" t="s">
        <v>25</v>
      </c>
      <c r="M1307" s="10"/>
      <c r="N1307" s="14" t="str">
        <f t="shared" si="41"/>
        <v/>
      </c>
      <c r="O1307" s="10" t="s">
        <v>36</v>
      </c>
      <c r="P1307" s="16"/>
    </row>
    <row r="1308" spans="2:16" ht="43.5" customHeight="1" x14ac:dyDescent="0.25">
      <c r="B1308" s="17" t="s">
        <v>2580</v>
      </c>
      <c r="C1308" s="17" t="s">
        <v>2637</v>
      </c>
      <c r="D1308" s="18" t="s">
        <v>2582</v>
      </c>
      <c r="E1308" s="23" t="s">
        <v>2638</v>
      </c>
      <c r="F1308" s="20" t="s">
        <v>2584</v>
      </c>
      <c r="G1308" s="4"/>
      <c r="H1308" s="4"/>
      <c r="I1308" s="5"/>
      <c r="J1308" s="14" t="str">
        <f t="shared" si="40"/>
        <v/>
      </c>
      <c r="K1308" s="15"/>
      <c r="L1308" s="10" t="s">
        <v>25</v>
      </c>
      <c r="M1308" s="10"/>
      <c r="N1308" s="14" t="str">
        <f t="shared" si="41"/>
        <v/>
      </c>
      <c r="O1308" s="10" t="s">
        <v>36</v>
      </c>
      <c r="P1308" s="16"/>
    </row>
    <row r="1309" spans="2:16" ht="57.95" customHeight="1" x14ac:dyDescent="0.25">
      <c r="B1309" s="17" t="s">
        <v>2580</v>
      </c>
      <c r="C1309" s="17" t="s">
        <v>2639</v>
      </c>
      <c r="D1309" s="18" t="s">
        <v>2582</v>
      </c>
      <c r="E1309" s="23" t="s">
        <v>2640</v>
      </c>
      <c r="F1309" s="20" t="s">
        <v>2584</v>
      </c>
      <c r="G1309" s="4"/>
      <c r="H1309" s="4"/>
      <c r="I1309" s="5"/>
      <c r="J1309" s="14" t="str">
        <f t="shared" si="40"/>
        <v/>
      </c>
      <c r="K1309" s="15"/>
      <c r="L1309" s="10" t="s">
        <v>25</v>
      </c>
      <c r="M1309" s="10"/>
      <c r="N1309" s="14" t="str">
        <f t="shared" si="41"/>
        <v/>
      </c>
      <c r="O1309" s="10" t="s">
        <v>36</v>
      </c>
      <c r="P1309" s="16"/>
    </row>
    <row r="1310" spans="2:16" ht="43.5" customHeight="1" x14ac:dyDescent="0.25">
      <c r="B1310" s="17" t="s">
        <v>2580</v>
      </c>
      <c r="C1310" s="17" t="s">
        <v>2641</v>
      </c>
      <c r="D1310" s="18" t="s">
        <v>2582</v>
      </c>
      <c r="E1310" s="23" t="s">
        <v>2642</v>
      </c>
      <c r="F1310" s="20" t="s">
        <v>2584</v>
      </c>
      <c r="G1310" s="4"/>
      <c r="H1310" s="4"/>
      <c r="I1310" s="5"/>
      <c r="J1310" s="14" t="str">
        <f t="shared" si="40"/>
        <v/>
      </c>
      <c r="K1310" s="15"/>
      <c r="L1310" s="10" t="s">
        <v>25</v>
      </c>
      <c r="M1310" s="10"/>
      <c r="N1310" s="14" t="str">
        <f t="shared" si="41"/>
        <v/>
      </c>
      <c r="O1310" s="10" t="s">
        <v>36</v>
      </c>
      <c r="P1310" s="16"/>
    </row>
    <row r="1311" spans="2:16" ht="43.5" customHeight="1" x14ac:dyDescent="0.25">
      <c r="B1311" s="17" t="s">
        <v>2580</v>
      </c>
      <c r="C1311" s="17" t="s">
        <v>2643</v>
      </c>
      <c r="D1311" s="18" t="s">
        <v>2582</v>
      </c>
      <c r="E1311" s="23" t="s">
        <v>2644</v>
      </c>
      <c r="F1311" s="20" t="s">
        <v>2584</v>
      </c>
      <c r="G1311" s="4"/>
      <c r="H1311" s="4"/>
      <c r="I1311" s="5"/>
      <c r="J1311" s="14" t="str">
        <f t="shared" si="40"/>
        <v/>
      </c>
      <c r="K1311" s="15"/>
      <c r="L1311" s="10" t="s">
        <v>25</v>
      </c>
      <c r="M1311" s="10"/>
      <c r="N1311" s="14" t="str">
        <f t="shared" si="41"/>
        <v/>
      </c>
      <c r="O1311" s="10" t="s">
        <v>36</v>
      </c>
      <c r="P1311" s="16"/>
    </row>
    <row r="1312" spans="2:16" ht="43.5" customHeight="1" x14ac:dyDescent="0.25">
      <c r="B1312" s="17" t="s">
        <v>2580</v>
      </c>
      <c r="C1312" s="17" t="s">
        <v>2645</v>
      </c>
      <c r="D1312" s="18" t="s">
        <v>2582</v>
      </c>
      <c r="E1312" s="23" t="s">
        <v>2646</v>
      </c>
      <c r="F1312" s="20" t="s">
        <v>2584</v>
      </c>
      <c r="G1312" s="4"/>
      <c r="H1312" s="4"/>
      <c r="I1312" s="5"/>
      <c r="J1312" s="14" t="str">
        <f t="shared" si="40"/>
        <v/>
      </c>
      <c r="K1312" s="15"/>
      <c r="L1312" s="10" t="s">
        <v>25</v>
      </c>
      <c r="M1312" s="10"/>
      <c r="N1312" s="14" t="str">
        <f t="shared" si="41"/>
        <v/>
      </c>
      <c r="O1312" s="10" t="s">
        <v>36</v>
      </c>
      <c r="P1312" s="16"/>
    </row>
    <row r="1313" spans="2:16" ht="43.5" customHeight="1" x14ac:dyDescent="0.25">
      <c r="B1313" s="17" t="s">
        <v>2580</v>
      </c>
      <c r="C1313" s="17" t="s">
        <v>2647</v>
      </c>
      <c r="D1313" s="18" t="s">
        <v>2582</v>
      </c>
      <c r="E1313" s="23" t="s">
        <v>2648</v>
      </c>
      <c r="F1313" s="20" t="s">
        <v>2584</v>
      </c>
      <c r="G1313" s="4"/>
      <c r="H1313" s="4"/>
      <c r="I1313" s="5"/>
      <c r="J1313" s="14" t="str">
        <f t="shared" si="40"/>
        <v/>
      </c>
      <c r="K1313" s="15"/>
      <c r="L1313" s="10" t="s">
        <v>25</v>
      </c>
      <c r="M1313" s="10"/>
      <c r="N1313" s="14" t="str">
        <f t="shared" si="41"/>
        <v/>
      </c>
      <c r="O1313" s="10" t="s">
        <v>36</v>
      </c>
      <c r="P1313" s="16"/>
    </row>
    <row r="1314" spans="2:16" ht="43.5" customHeight="1" x14ac:dyDescent="0.25">
      <c r="B1314" s="17" t="s">
        <v>2580</v>
      </c>
      <c r="C1314" s="17" t="s">
        <v>2649</v>
      </c>
      <c r="D1314" s="18" t="s">
        <v>2582</v>
      </c>
      <c r="E1314" s="23" t="s">
        <v>2650</v>
      </c>
      <c r="F1314" s="20" t="s">
        <v>2584</v>
      </c>
      <c r="G1314" s="4"/>
      <c r="H1314" s="4"/>
      <c r="I1314" s="5"/>
      <c r="J1314" s="14" t="str">
        <f t="shared" si="40"/>
        <v/>
      </c>
      <c r="K1314" s="15"/>
      <c r="L1314" s="10" t="s">
        <v>25</v>
      </c>
      <c r="M1314" s="10"/>
      <c r="N1314" s="14" t="str">
        <f t="shared" si="41"/>
        <v/>
      </c>
      <c r="O1314" s="10" t="s">
        <v>36</v>
      </c>
      <c r="P1314" s="16"/>
    </row>
    <row r="1315" spans="2:16" ht="43.5" customHeight="1" x14ac:dyDescent="0.25">
      <c r="B1315" s="17" t="s">
        <v>2580</v>
      </c>
      <c r="C1315" s="17" t="s">
        <v>2651</v>
      </c>
      <c r="D1315" s="18" t="s">
        <v>2582</v>
      </c>
      <c r="E1315" s="23" t="s">
        <v>2652</v>
      </c>
      <c r="F1315" s="20" t="s">
        <v>2584</v>
      </c>
      <c r="G1315" s="4"/>
      <c r="H1315" s="4"/>
      <c r="I1315" s="5"/>
      <c r="J1315" s="14" t="str">
        <f t="shared" si="40"/>
        <v/>
      </c>
      <c r="K1315" s="15"/>
      <c r="L1315" s="10" t="s">
        <v>25</v>
      </c>
      <c r="M1315" s="10"/>
      <c r="N1315" s="14" t="str">
        <f t="shared" si="41"/>
        <v/>
      </c>
      <c r="O1315" s="10" t="s">
        <v>36</v>
      </c>
      <c r="P1315" s="16"/>
    </row>
    <row r="1316" spans="2:16" ht="43.5" customHeight="1" x14ac:dyDescent="0.25">
      <c r="B1316" s="17" t="s">
        <v>2580</v>
      </c>
      <c r="C1316" s="17" t="s">
        <v>2653</v>
      </c>
      <c r="D1316" s="18" t="s">
        <v>2582</v>
      </c>
      <c r="E1316" s="23" t="s">
        <v>2654</v>
      </c>
      <c r="F1316" s="20" t="s">
        <v>2584</v>
      </c>
      <c r="G1316" s="4"/>
      <c r="H1316" s="4"/>
      <c r="I1316" s="5"/>
      <c r="J1316" s="14" t="str">
        <f t="shared" si="40"/>
        <v/>
      </c>
      <c r="K1316" s="15"/>
      <c r="L1316" s="10" t="s">
        <v>25</v>
      </c>
      <c r="M1316" s="10"/>
      <c r="N1316" s="14" t="str">
        <f t="shared" si="41"/>
        <v/>
      </c>
      <c r="O1316" s="10" t="s">
        <v>36</v>
      </c>
      <c r="P1316" s="16"/>
    </row>
    <row r="1317" spans="2:16" ht="43.5" customHeight="1" x14ac:dyDescent="0.25">
      <c r="B1317" s="17" t="s">
        <v>2580</v>
      </c>
      <c r="C1317" s="17" t="s">
        <v>2655</v>
      </c>
      <c r="D1317" s="18" t="s">
        <v>2582</v>
      </c>
      <c r="E1317" s="23" t="s">
        <v>2656</v>
      </c>
      <c r="F1317" s="20" t="s">
        <v>2584</v>
      </c>
      <c r="G1317" s="4"/>
      <c r="H1317" s="4"/>
      <c r="I1317" s="5"/>
      <c r="J1317" s="14" t="str">
        <f t="shared" si="40"/>
        <v/>
      </c>
      <c r="K1317" s="15"/>
      <c r="L1317" s="10" t="s">
        <v>25</v>
      </c>
      <c r="M1317" s="10"/>
      <c r="N1317" s="14" t="str">
        <f t="shared" si="41"/>
        <v/>
      </c>
      <c r="O1317" s="10" t="s">
        <v>36</v>
      </c>
      <c r="P1317" s="16"/>
    </row>
    <row r="1318" spans="2:16" ht="43.5" customHeight="1" x14ac:dyDescent="0.25">
      <c r="B1318" s="17" t="s">
        <v>2580</v>
      </c>
      <c r="C1318" s="17" t="s">
        <v>2657</v>
      </c>
      <c r="D1318" s="18" t="s">
        <v>2582</v>
      </c>
      <c r="E1318" s="23" t="s">
        <v>2658</v>
      </c>
      <c r="F1318" s="20" t="s">
        <v>2584</v>
      </c>
      <c r="G1318" s="4"/>
      <c r="H1318" s="4"/>
      <c r="I1318" s="5"/>
      <c r="J1318" s="14" t="str">
        <f t="shared" si="40"/>
        <v/>
      </c>
      <c r="K1318" s="15"/>
      <c r="L1318" s="10" t="s">
        <v>25</v>
      </c>
      <c r="M1318" s="10"/>
      <c r="N1318" s="14" t="str">
        <f t="shared" si="41"/>
        <v/>
      </c>
      <c r="O1318" s="10" t="s">
        <v>36</v>
      </c>
      <c r="P1318" s="16"/>
    </row>
    <row r="1319" spans="2:16" ht="43.5" customHeight="1" x14ac:dyDescent="0.25">
      <c r="B1319" s="17" t="s">
        <v>2580</v>
      </c>
      <c r="C1319" s="17" t="s">
        <v>2659</v>
      </c>
      <c r="D1319" s="18" t="s">
        <v>2582</v>
      </c>
      <c r="E1319" s="23" t="s">
        <v>2660</v>
      </c>
      <c r="F1319" s="20" t="s">
        <v>2584</v>
      </c>
      <c r="G1319" s="4"/>
      <c r="H1319" s="4"/>
      <c r="I1319" s="5"/>
      <c r="J1319" s="14" t="str">
        <f t="shared" si="40"/>
        <v/>
      </c>
      <c r="K1319" s="15"/>
      <c r="L1319" s="10" t="s">
        <v>25</v>
      </c>
      <c r="M1319" s="10"/>
      <c r="N1319" s="14" t="str">
        <f t="shared" si="41"/>
        <v/>
      </c>
      <c r="O1319" s="10" t="s">
        <v>36</v>
      </c>
      <c r="P1319" s="16"/>
    </row>
    <row r="1320" spans="2:16" ht="43.5" customHeight="1" x14ac:dyDescent="0.25">
      <c r="B1320" s="17" t="s">
        <v>2580</v>
      </c>
      <c r="C1320" s="17" t="s">
        <v>2661</v>
      </c>
      <c r="D1320" s="18" t="s">
        <v>2582</v>
      </c>
      <c r="E1320" s="23" t="s">
        <v>2662</v>
      </c>
      <c r="F1320" s="20" t="s">
        <v>2584</v>
      </c>
      <c r="G1320" s="4"/>
      <c r="H1320" s="4"/>
      <c r="I1320" s="5"/>
      <c r="J1320" s="14" t="str">
        <f t="shared" si="40"/>
        <v/>
      </c>
      <c r="K1320" s="15"/>
      <c r="L1320" s="10" t="s">
        <v>25</v>
      </c>
      <c r="M1320" s="10"/>
      <c r="N1320" s="14" t="str">
        <f t="shared" si="41"/>
        <v/>
      </c>
      <c r="O1320" s="10" t="s">
        <v>36</v>
      </c>
      <c r="P1320" s="16"/>
    </row>
    <row r="1321" spans="2:16" ht="43.5" customHeight="1" x14ac:dyDescent="0.25">
      <c r="B1321" s="17" t="s">
        <v>2580</v>
      </c>
      <c r="C1321" s="17" t="s">
        <v>2663</v>
      </c>
      <c r="D1321" s="18" t="s">
        <v>2582</v>
      </c>
      <c r="E1321" s="23" t="s">
        <v>2664</v>
      </c>
      <c r="F1321" s="20" t="s">
        <v>2584</v>
      </c>
      <c r="G1321" s="4"/>
      <c r="H1321" s="4"/>
      <c r="I1321" s="5"/>
      <c r="J1321" s="14" t="str">
        <f t="shared" si="40"/>
        <v/>
      </c>
      <c r="K1321" s="15"/>
      <c r="L1321" s="10" t="s">
        <v>25</v>
      </c>
      <c r="M1321" s="10"/>
      <c r="N1321" s="14" t="str">
        <f t="shared" si="41"/>
        <v/>
      </c>
      <c r="O1321" s="10" t="s">
        <v>36</v>
      </c>
      <c r="P1321" s="16"/>
    </row>
    <row r="1322" spans="2:16" ht="43.5" customHeight="1" x14ac:dyDescent="0.25">
      <c r="B1322" s="17" t="s">
        <v>2580</v>
      </c>
      <c r="C1322" s="17" t="s">
        <v>2665</v>
      </c>
      <c r="D1322" s="18" t="s">
        <v>2582</v>
      </c>
      <c r="E1322" s="23" t="s">
        <v>2666</v>
      </c>
      <c r="F1322" s="20" t="s">
        <v>2584</v>
      </c>
      <c r="G1322" s="4"/>
      <c r="H1322" s="4"/>
      <c r="I1322" s="5"/>
      <c r="J1322" s="14" t="str">
        <f t="shared" si="40"/>
        <v/>
      </c>
      <c r="K1322" s="15"/>
      <c r="L1322" s="10" t="s">
        <v>25</v>
      </c>
      <c r="M1322" s="10"/>
      <c r="N1322" s="14" t="str">
        <f t="shared" si="41"/>
        <v/>
      </c>
      <c r="O1322" s="10" t="s">
        <v>36</v>
      </c>
      <c r="P1322" s="16"/>
    </row>
    <row r="1323" spans="2:16" ht="43.5" customHeight="1" x14ac:dyDescent="0.25">
      <c r="B1323" s="17" t="s">
        <v>2580</v>
      </c>
      <c r="C1323" s="17" t="s">
        <v>2667</v>
      </c>
      <c r="D1323" s="18" t="s">
        <v>2582</v>
      </c>
      <c r="E1323" s="23" t="s">
        <v>2668</v>
      </c>
      <c r="F1323" s="20" t="s">
        <v>2584</v>
      </c>
      <c r="G1323" s="4"/>
      <c r="H1323" s="4"/>
      <c r="I1323" s="5"/>
      <c r="J1323" s="14" t="str">
        <f t="shared" si="40"/>
        <v/>
      </c>
      <c r="K1323" s="15"/>
      <c r="L1323" s="10" t="s">
        <v>25</v>
      </c>
      <c r="M1323" s="10"/>
      <c r="N1323" s="14" t="str">
        <f t="shared" si="41"/>
        <v/>
      </c>
      <c r="O1323" s="10" t="s">
        <v>36</v>
      </c>
      <c r="P1323" s="16"/>
    </row>
    <row r="1324" spans="2:16" ht="43.5" customHeight="1" x14ac:dyDescent="0.25">
      <c r="B1324" s="17" t="s">
        <v>2580</v>
      </c>
      <c r="C1324" s="17" t="s">
        <v>2669</v>
      </c>
      <c r="D1324" s="18" t="s">
        <v>2582</v>
      </c>
      <c r="E1324" s="23" t="s">
        <v>2670</v>
      </c>
      <c r="F1324" s="20" t="s">
        <v>2584</v>
      </c>
      <c r="G1324" s="4"/>
      <c r="H1324" s="4"/>
      <c r="I1324" s="5"/>
      <c r="J1324" s="14" t="str">
        <f t="shared" si="40"/>
        <v/>
      </c>
      <c r="K1324" s="15"/>
      <c r="L1324" s="10" t="s">
        <v>25</v>
      </c>
      <c r="M1324" s="10"/>
      <c r="N1324" s="14" t="str">
        <f t="shared" si="41"/>
        <v/>
      </c>
      <c r="O1324" s="10" t="s">
        <v>36</v>
      </c>
      <c r="P1324" s="16"/>
    </row>
    <row r="1325" spans="2:16" ht="43.5" customHeight="1" x14ac:dyDescent="0.25">
      <c r="B1325" s="17" t="s">
        <v>2580</v>
      </c>
      <c r="C1325" s="17" t="s">
        <v>2671</v>
      </c>
      <c r="D1325" s="18" t="s">
        <v>2582</v>
      </c>
      <c r="E1325" s="23" t="s">
        <v>2672</v>
      </c>
      <c r="F1325" s="20" t="s">
        <v>2584</v>
      </c>
      <c r="G1325" s="4"/>
      <c r="H1325" s="4"/>
      <c r="I1325" s="5"/>
      <c r="J1325" s="14" t="str">
        <f t="shared" si="40"/>
        <v/>
      </c>
      <c r="K1325" s="15"/>
      <c r="L1325" s="10" t="s">
        <v>25</v>
      </c>
      <c r="M1325" s="10"/>
      <c r="N1325" s="14" t="str">
        <f t="shared" si="41"/>
        <v/>
      </c>
      <c r="O1325" s="10" t="s">
        <v>36</v>
      </c>
      <c r="P1325" s="16"/>
    </row>
    <row r="1326" spans="2:16" ht="43.5" customHeight="1" x14ac:dyDescent="0.25">
      <c r="B1326" s="17" t="s">
        <v>2580</v>
      </c>
      <c r="C1326" s="17" t="s">
        <v>2673</v>
      </c>
      <c r="D1326" s="18" t="s">
        <v>2582</v>
      </c>
      <c r="E1326" s="23" t="s">
        <v>2674</v>
      </c>
      <c r="F1326" s="20" t="s">
        <v>2584</v>
      </c>
      <c r="G1326" s="4"/>
      <c r="H1326" s="4"/>
      <c r="I1326" s="5"/>
      <c r="J1326" s="14" t="str">
        <f t="shared" si="40"/>
        <v/>
      </c>
      <c r="K1326" s="15"/>
      <c r="L1326" s="10" t="s">
        <v>25</v>
      </c>
      <c r="M1326" s="10"/>
      <c r="N1326" s="14" t="str">
        <f t="shared" si="41"/>
        <v/>
      </c>
      <c r="O1326" s="10" t="s">
        <v>36</v>
      </c>
      <c r="P1326" s="16"/>
    </row>
    <row r="1327" spans="2:16" ht="43.5" customHeight="1" x14ac:dyDescent="0.25">
      <c r="B1327" s="17" t="s">
        <v>2580</v>
      </c>
      <c r="C1327" s="17" t="s">
        <v>2675</v>
      </c>
      <c r="D1327" s="18" t="s">
        <v>2582</v>
      </c>
      <c r="E1327" s="23" t="s">
        <v>2676</v>
      </c>
      <c r="F1327" s="20" t="s">
        <v>2584</v>
      </c>
      <c r="G1327" s="4"/>
      <c r="H1327" s="4"/>
      <c r="I1327" s="5"/>
      <c r="J1327" s="14" t="str">
        <f t="shared" si="40"/>
        <v/>
      </c>
      <c r="K1327" s="15"/>
      <c r="L1327" s="10" t="s">
        <v>25</v>
      </c>
      <c r="M1327" s="10"/>
      <c r="N1327" s="14" t="str">
        <f t="shared" si="41"/>
        <v/>
      </c>
      <c r="O1327" s="10" t="s">
        <v>36</v>
      </c>
      <c r="P1327" s="16"/>
    </row>
    <row r="1328" spans="2:16" ht="43.5" customHeight="1" x14ac:dyDescent="0.25">
      <c r="B1328" s="17" t="s">
        <v>2580</v>
      </c>
      <c r="C1328" s="17" t="s">
        <v>2677</v>
      </c>
      <c r="D1328" s="18" t="s">
        <v>2582</v>
      </c>
      <c r="E1328" s="23" t="s">
        <v>2678</v>
      </c>
      <c r="F1328" s="20" t="s">
        <v>2584</v>
      </c>
      <c r="G1328" s="4"/>
      <c r="H1328" s="4"/>
      <c r="I1328" s="5"/>
      <c r="J1328" s="14" t="str">
        <f t="shared" si="40"/>
        <v/>
      </c>
      <c r="K1328" s="15"/>
      <c r="L1328" s="10" t="s">
        <v>25</v>
      </c>
      <c r="M1328" s="10"/>
      <c r="N1328" s="14" t="str">
        <f t="shared" si="41"/>
        <v/>
      </c>
      <c r="O1328" s="10" t="s">
        <v>36</v>
      </c>
      <c r="P1328" s="16"/>
    </row>
    <row r="1329" spans="2:16" ht="43.5" customHeight="1" x14ac:dyDescent="0.25">
      <c r="B1329" s="17" t="s">
        <v>2580</v>
      </c>
      <c r="C1329" s="17" t="s">
        <v>2679</v>
      </c>
      <c r="D1329" s="18" t="s">
        <v>2582</v>
      </c>
      <c r="E1329" s="23" t="s">
        <v>2680</v>
      </c>
      <c r="F1329" s="20" t="s">
        <v>2584</v>
      </c>
      <c r="G1329" s="4"/>
      <c r="H1329" s="4"/>
      <c r="I1329" s="5"/>
      <c r="J1329" s="14" t="str">
        <f t="shared" si="40"/>
        <v/>
      </c>
      <c r="K1329" s="15"/>
      <c r="L1329" s="10" t="s">
        <v>25</v>
      </c>
      <c r="M1329" s="10"/>
      <c r="N1329" s="14" t="str">
        <f t="shared" si="41"/>
        <v/>
      </c>
      <c r="O1329" s="10" t="s">
        <v>36</v>
      </c>
      <c r="P1329" s="16"/>
    </row>
    <row r="1330" spans="2:16" ht="43.5" customHeight="1" x14ac:dyDescent="0.25">
      <c r="B1330" s="17" t="s">
        <v>2580</v>
      </c>
      <c r="C1330" s="17" t="s">
        <v>2681</v>
      </c>
      <c r="D1330" s="18" t="s">
        <v>2582</v>
      </c>
      <c r="E1330" s="23" t="s">
        <v>2682</v>
      </c>
      <c r="F1330" s="20" t="s">
        <v>2584</v>
      </c>
      <c r="G1330" s="4"/>
      <c r="H1330" s="4"/>
      <c r="I1330" s="5"/>
      <c r="J1330" s="14" t="str">
        <f t="shared" si="40"/>
        <v/>
      </c>
      <c r="K1330" s="15"/>
      <c r="L1330" s="10" t="s">
        <v>25</v>
      </c>
      <c r="M1330" s="10"/>
      <c r="N1330" s="14" t="str">
        <f t="shared" si="41"/>
        <v/>
      </c>
      <c r="O1330" s="10" t="s">
        <v>36</v>
      </c>
      <c r="P1330" s="16"/>
    </row>
    <row r="1331" spans="2:16" ht="43.5" customHeight="1" x14ac:dyDescent="0.25">
      <c r="B1331" s="17" t="s">
        <v>2580</v>
      </c>
      <c r="C1331" s="17" t="s">
        <v>2683</v>
      </c>
      <c r="D1331" s="18" t="s">
        <v>2582</v>
      </c>
      <c r="E1331" s="23" t="s">
        <v>2684</v>
      </c>
      <c r="F1331" s="20" t="s">
        <v>2584</v>
      </c>
      <c r="G1331" s="4"/>
      <c r="H1331" s="4"/>
      <c r="I1331" s="5"/>
      <c r="J1331" s="14" t="str">
        <f t="shared" si="40"/>
        <v/>
      </c>
      <c r="K1331" s="15"/>
      <c r="L1331" s="10" t="s">
        <v>25</v>
      </c>
      <c r="M1331" s="10"/>
      <c r="N1331" s="14" t="str">
        <f t="shared" si="41"/>
        <v/>
      </c>
      <c r="O1331" s="10" t="s">
        <v>36</v>
      </c>
      <c r="P1331" s="16"/>
    </row>
    <row r="1332" spans="2:16" ht="43.5" customHeight="1" x14ac:dyDescent="0.25">
      <c r="B1332" s="17" t="s">
        <v>2580</v>
      </c>
      <c r="C1332" s="17" t="s">
        <v>2685</v>
      </c>
      <c r="D1332" s="18" t="s">
        <v>2582</v>
      </c>
      <c r="E1332" s="23" t="s">
        <v>2686</v>
      </c>
      <c r="F1332" s="20" t="s">
        <v>2584</v>
      </c>
      <c r="G1332" s="4"/>
      <c r="H1332" s="4"/>
      <c r="I1332" s="5"/>
      <c r="J1332" s="14" t="str">
        <f t="shared" si="40"/>
        <v/>
      </c>
      <c r="K1332" s="15"/>
      <c r="L1332" s="10" t="s">
        <v>25</v>
      </c>
      <c r="M1332" s="10"/>
      <c r="N1332" s="14" t="str">
        <f t="shared" si="41"/>
        <v/>
      </c>
      <c r="O1332" s="10" t="s">
        <v>36</v>
      </c>
      <c r="P1332" s="16"/>
    </row>
    <row r="1333" spans="2:16" ht="43.5" customHeight="1" x14ac:dyDescent="0.25">
      <c r="B1333" s="17" t="s">
        <v>2580</v>
      </c>
      <c r="C1333" s="17" t="s">
        <v>2687</v>
      </c>
      <c r="D1333" s="18" t="s">
        <v>2582</v>
      </c>
      <c r="E1333" s="23" t="s">
        <v>2688</v>
      </c>
      <c r="F1333" s="20" t="s">
        <v>2584</v>
      </c>
      <c r="G1333" s="4"/>
      <c r="H1333" s="4"/>
      <c r="I1333" s="5"/>
      <c r="J1333" s="14" t="str">
        <f t="shared" si="40"/>
        <v/>
      </c>
      <c r="K1333" s="15"/>
      <c r="L1333" s="10" t="s">
        <v>25</v>
      </c>
      <c r="M1333" s="10"/>
      <c r="N1333" s="14" t="str">
        <f t="shared" si="41"/>
        <v/>
      </c>
      <c r="O1333" s="10" t="s">
        <v>36</v>
      </c>
      <c r="P1333" s="16"/>
    </row>
    <row r="1334" spans="2:16" ht="43.5" customHeight="1" x14ac:dyDescent="0.25">
      <c r="B1334" s="17" t="s">
        <v>2580</v>
      </c>
      <c r="C1334" s="17" t="s">
        <v>2689</v>
      </c>
      <c r="D1334" s="18" t="s">
        <v>2582</v>
      </c>
      <c r="E1334" s="23" t="s">
        <v>2690</v>
      </c>
      <c r="F1334" s="20" t="s">
        <v>2584</v>
      </c>
      <c r="G1334" s="4"/>
      <c r="H1334" s="4"/>
      <c r="I1334" s="5"/>
      <c r="J1334" s="14" t="str">
        <f t="shared" si="40"/>
        <v/>
      </c>
      <c r="K1334" s="15"/>
      <c r="L1334" s="10" t="s">
        <v>25</v>
      </c>
      <c r="M1334" s="10"/>
      <c r="N1334" s="14" t="str">
        <f t="shared" si="41"/>
        <v/>
      </c>
      <c r="O1334" s="10" t="s">
        <v>36</v>
      </c>
      <c r="P1334" s="16"/>
    </row>
    <row r="1335" spans="2:16" ht="43.5" customHeight="1" x14ac:dyDescent="0.25">
      <c r="B1335" s="17" t="s">
        <v>2580</v>
      </c>
      <c r="C1335" s="17" t="s">
        <v>2691</v>
      </c>
      <c r="D1335" s="18" t="s">
        <v>2582</v>
      </c>
      <c r="E1335" s="23" t="s">
        <v>2692</v>
      </c>
      <c r="F1335" s="20" t="s">
        <v>2584</v>
      </c>
      <c r="G1335" s="4"/>
      <c r="H1335" s="4"/>
      <c r="I1335" s="5"/>
      <c r="J1335" s="14" t="str">
        <f t="shared" si="40"/>
        <v/>
      </c>
      <c r="K1335" s="15"/>
      <c r="L1335" s="10" t="s">
        <v>25</v>
      </c>
      <c r="M1335" s="10"/>
      <c r="N1335" s="14" t="str">
        <f t="shared" si="41"/>
        <v/>
      </c>
      <c r="O1335" s="10" t="s">
        <v>36</v>
      </c>
      <c r="P1335" s="16"/>
    </row>
    <row r="1336" spans="2:16" ht="43.5" customHeight="1" x14ac:dyDescent="0.25">
      <c r="B1336" s="17" t="s">
        <v>2580</v>
      </c>
      <c r="C1336" s="17" t="s">
        <v>2693</v>
      </c>
      <c r="D1336" s="18" t="s">
        <v>2582</v>
      </c>
      <c r="E1336" s="23" t="s">
        <v>2694</v>
      </c>
      <c r="F1336" s="20" t="s">
        <v>2584</v>
      </c>
      <c r="G1336" s="4"/>
      <c r="H1336" s="4"/>
      <c r="I1336" s="5"/>
      <c r="J1336" s="14" t="str">
        <f t="shared" si="40"/>
        <v/>
      </c>
      <c r="K1336" s="15"/>
      <c r="L1336" s="10" t="s">
        <v>25</v>
      </c>
      <c r="M1336" s="10"/>
      <c r="N1336" s="14" t="str">
        <f t="shared" si="41"/>
        <v/>
      </c>
      <c r="O1336" s="10" t="s">
        <v>36</v>
      </c>
      <c r="P1336" s="16"/>
    </row>
    <row r="1337" spans="2:16" ht="43.5" customHeight="1" x14ac:dyDescent="0.25">
      <c r="B1337" s="17" t="s">
        <v>2580</v>
      </c>
      <c r="C1337" s="17" t="s">
        <v>2695</v>
      </c>
      <c r="D1337" s="18" t="s">
        <v>2582</v>
      </c>
      <c r="E1337" s="23" t="s">
        <v>2696</v>
      </c>
      <c r="F1337" s="20" t="s">
        <v>2584</v>
      </c>
      <c r="G1337" s="4"/>
      <c r="H1337" s="4"/>
      <c r="I1337" s="5"/>
      <c r="J1337" s="14" t="str">
        <f t="shared" si="40"/>
        <v/>
      </c>
      <c r="K1337" s="15"/>
      <c r="L1337" s="10" t="s">
        <v>25</v>
      </c>
      <c r="M1337" s="10"/>
      <c r="N1337" s="14" t="str">
        <f t="shared" si="41"/>
        <v/>
      </c>
      <c r="O1337" s="10" t="s">
        <v>36</v>
      </c>
      <c r="P1337" s="16"/>
    </row>
    <row r="1338" spans="2:16" ht="43.5" customHeight="1" x14ac:dyDescent="0.25">
      <c r="B1338" s="17" t="s">
        <v>2580</v>
      </c>
      <c r="C1338" s="17" t="s">
        <v>2697</v>
      </c>
      <c r="D1338" s="18" t="s">
        <v>2582</v>
      </c>
      <c r="E1338" s="23" t="s">
        <v>2698</v>
      </c>
      <c r="F1338" s="20" t="s">
        <v>2584</v>
      </c>
      <c r="G1338" s="4"/>
      <c r="H1338" s="4"/>
      <c r="I1338" s="5"/>
      <c r="J1338" s="14" t="str">
        <f t="shared" si="40"/>
        <v/>
      </c>
      <c r="K1338" s="15"/>
      <c r="L1338" s="10" t="s">
        <v>25</v>
      </c>
      <c r="M1338" s="10"/>
      <c r="N1338" s="14" t="str">
        <f t="shared" si="41"/>
        <v/>
      </c>
      <c r="O1338" s="10" t="s">
        <v>36</v>
      </c>
      <c r="P1338" s="16"/>
    </row>
    <row r="1339" spans="2:16" ht="43.5" customHeight="1" x14ac:dyDescent="0.25">
      <c r="B1339" s="17" t="s">
        <v>2580</v>
      </c>
      <c r="C1339" s="17" t="s">
        <v>2699</v>
      </c>
      <c r="D1339" s="18" t="s">
        <v>2582</v>
      </c>
      <c r="E1339" s="23" t="s">
        <v>2700</v>
      </c>
      <c r="F1339" s="20" t="s">
        <v>2584</v>
      </c>
      <c r="G1339" s="4"/>
      <c r="H1339" s="4"/>
      <c r="I1339" s="5"/>
      <c r="J1339" s="14" t="str">
        <f t="shared" si="40"/>
        <v/>
      </c>
      <c r="K1339" s="15"/>
      <c r="L1339" s="10" t="s">
        <v>25</v>
      </c>
      <c r="M1339" s="10"/>
      <c r="N1339" s="14" t="str">
        <f t="shared" si="41"/>
        <v/>
      </c>
      <c r="O1339" s="10" t="s">
        <v>36</v>
      </c>
      <c r="P1339" s="16"/>
    </row>
    <row r="1340" spans="2:16" ht="43.5" customHeight="1" x14ac:dyDescent="0.25">
      <c r="B1340" s="17" t="s">
        <v>2580</v>
      </c>
      <c r="C1340" s="17" t="s">
        <v>2701</v>
      </c>
      <c r="D1340" s="18" t="s">
        <v>2582</v>
      </c>
      <c r="E1340" s="23" t="s">
        <v>2702</v>
      </c>
      <c r="F1340" s="20" t="s">
        <v>2584</v>
      </c>
      <c r="G1340" s="4"/>
      <c r="H1340" s="4"/>
      <c r="I1340" s="5"/>
      <c r="J1340" s="14" t="str">
        <f t="shared" si="40"/>
        <v/>
      </c>
      <c r="K1340" s="15"/>
      <c r="L1340" s="10" t="s">
        <v>25</v>
      </c>
      <c r="M1340" s="10"/>
      <c r="N1340" s="14" t="str">
        <f t="shared" si="41"/>
        <v/>
      </c>
      <c r="O1340" s="10" t="s">
        <v>36</v>
      </c>
      <c r="P1340" s="16"/>
    </row>
    <row r="1341" spans="2:16" ht="43.5" customHeight="1" x14ac:dyDescent="0.25">
      <c r="B1341" s="17" t="s">
        <v>2580</v>
      </c>
      <c r="C1341" s="17" t="s">
        <v>2703</v>
      </c>
      <c r="D1341" s="18" t="s">
        <v>2582</v>
      </c>
      <c r="E1341" s="23" t="s">
        <v>2704</v>
      </c>
      <c r="F1341" s="20" t="s">
        <v>2584</v>
      </c>
      <c r="G1341" s="4"/>
      <c r="H1341" s="4"/>
      <c r="I1341" s="5"/>
      <c r="J1341" s="14" t="str">
        <f t="shared" si="40"/>
        <v/>
      </c>
      <c r="K1341" s="15"/>
      <c r="L1341" s="10" t="s">
        <v>25</v>
      </c>
      <c r="M1341" s="10"/>
      <c r="N1341" s="14" t="str">
        <f t="shared" si="41"/>
        <v/>
      </c>
      <c r="O1341" s="10" t="s">
        <v>36</v>
      </c>
      <c r="P1341" s="16"/>
    </row>
    <row r="1342" spans="2:16" ht="43.5" customHeight="1" x14ac:dyDescent="0.25">
      <c r="B1342" s="17" t="s">
        <v>2580</v>
      </c>
      <c r="C1342" s="17" t="s">
        <v>2705</v>
      </c>
      <c r="D1342" s="18" t="s">
        <v>2582</v>
      </c>
      <c r="E1342" s="23" t="s">
        <v>2706</v>
      </c>
      <c r="F1342" s="20" t="s">
        <v>2584</v>
      </c>
      <c r="G1342" s="4"/>
      <c r="H1342" s="4"/>
      <c r="I1342" s="5"/>
      <c r="J1342" s="14" t="str">
        <f t="shared" si="40"/>
        <v/>
      </c>
      <c r="K1342" s="15"/>
      <c r="L1342" s="10" t="s">
        <v>25</v>
      </c>
      <c r="M1342" s="10"/>
      <c r="N1342" s="14" t="str">
        <f t="shared" si="41"/>
        <v/>
      </c>
      <c r="O1342" s="10" t="s">
        <v>36</v>
      </c>
      <c r="P1342" s="16"/>
    </row>
    <row r="1343" spans="2:16" ht="43.5" customHeight="1" x14ac:dyDescent="0.25">
      <c r="B1343" s="17" t="s">
        <v>2580</v>
      </c>
      <c r="C1343" s="17" t="s">
        <v>2707</v>
      </c>
      <c r="D1343" s="18" t="s">
        <v>2582</v>
      </c>
      <c r="E1343" s="23" t="s">
        <v>2708</v>
      </c>
      <c r="F1343" s="20" t="s">
        <v>2584</v>
      </c>
      <c r="G1343" s="4"/>
      <c r="H1343" s="4"/>
      <c r="I1343" s="5"/>
      <c r="J1343" s="14" t="str">
        <f t="shared" si="40"/>
        <v/>
      </c>
      <c r="K1343" s="15"/>
      <c r="L1343" s="10" t="s">
        <v>25</v>
      </c>
      <c r="M1343" s="10"/>
      <c r="N1343" s="14" t="str">
        <f t="shared" si="41"/>
        <v/>
      </c>
      <c r="O1343" s="10" t="s">
        <v>36</v>
      </c>
      <c r="P1343" s="16"/>
    </row>
    <row r="1344" spans="2:16" ht="43.5" customHeight="1" x14ac:dyDescent="0.25">
      <c r="B1344" s="17" t="s">
        <v>2580</v>
      </c>
      <c r="C1344" s="17" t="s">
        <v>2709</v>
      </c>
      <c r="D1344" s="18" t="s">
        <v>2582</v>
      </c>
      <c r="E1344" s="23" t="s">
        <v>2710</v>
      </c>
      <c r="F1344" s="20" t="s">
        <v>2584</v>
      </c>
      <c r="G1344" s="4"/>
      <c r="H1344" s="4"/>
      <c r="I1344" s="5"/>
      <c r="J1344" s="14" t="str">
        <f t="shared" si="40"/>
        <v/>
      </c>
      <c r="K1344" s="15"/>
      <c r="L1344" s="10" t="s">
        <v>25</v>
      </c>
      <c r="M1344" s="10"/>
      <c r="N1344" s="14" t="str">
        <f t="shared" si="41"/>
        <v/>
      </c>
      <c r="O1344" s="10" t="s">
        <v>36</v>
      </c>
      <c r="P1344" s="16"/>
    </row>
    <row r="1345" spans="2:16" ht="43.5" customHeight="1" x14ac:dyDescent="0.25">
      <c r="B1345" s="17" t="s">
        <v>2580</v>
      </c>
      <c r="C1345" s="17" t="s">
        <v>2711</v>
      </c>
      <c r="D1345" s="18" t="s">
        <v>2582</v>
      </c>
      <c r="E1345" s="23" t="s">
        <v>2712</v>
      </c>
      <c r="F1345" s="20" t="s">
        <v>2584</v>
      </c>
      <c r="G1345" s="4"/>
      <c r="H1345" s="4"/>
      <c r="I1345" s="5"/>
      <c r="J1345" s="14" t="str">
        <f t="shared" si="40"/>
        <v/>
      </c>
      <c r="K1345" s="15"/>
      <c r="L1345" s="10" t="s">
        <v>25</v>
      </c>
      <c r="M1345" s="10"/>
      <c r="N1345" s="14" t="str">
        <f t="shared" si="41"/>
        <v/>
      </c>
      <c r="O1345" s="10" t="s">
        <v>36</v>
      </c>
      <c r="P1345" s="16"/>
    </row>
    <row r="1346" spans="2:16" ht="43.5" customHeight="1" x14ac:dyDescent="0.25">
      <c r="B1346" s="17" t="s">
        <v>2580</v>
      </c>
      <c r="C1346" s="17" t="s">
        <v>2713</v>
      </c>
      <c r="D1346" s="18" t="s">
        <v>2582</v>
      </c>
      <c r="E1346" s="23" t="s">
        <v>2714</v>
      </c>
      <c r="F1346" s="20" t="s">
        <v>2584</v>
      </c>
      <c r="G1346" s="4"/>
      <c r="H1346" s="4"/>
      <c r="I1346" s="5"/>
      <c r="J1346" s="14" t="str">
        <f t="shared" si="40"/>
        <v/>
      </c>
      <c r="K1346" s="15"/>
      <c r="L1346" s="10" t="s">
        <v>25</v>
      </c>
      <c r="M1346" s="10"/>
      <c r="N1346" s="14" t="str">
        <f t="shared" si="41"/>
        <v/>
      </c>
      <c r="O1346" s="10" t="s">
        <v>36</v>
      </c>
      <c r="P1346" s="16"/>
    </row>
    <row r="1347" spans="2:16" ht="43.5" customHeight="1" x14ac:dyDescent="0.25">
      <c r="B1347" s="17" t="s">
        <v>2580</v>
      </c>
      <c r="C1347" s="17" t="s">
        <v>2715</v>
      </c>
      <c r="D1347" s="18" t="s">
        <v>2582</v>
      </c>
      <c r="E1347" s="23" t="s">
        <v>2716</v>
      </c>
      <c r="F1347" s="20" t="s">
        <v>2584</v>
      </c>
      <c r="G1347" s="4"/>
      <c r="H1347" s="4"/>
      <c r="I1347" s="5"/>
      <c r="J1347" s="14" t="str">
        <f t="shared" si="40"/>
        <v/>
      </c>
      <c r="K1347" s="15"/>
      <c r="L1347" s="10" t="s">
        <v>25</v>
      </c>
      <c r="M1347" s="10"/>
      <c r="N1347" s="14" t="str">
        <f t="shared" si="41"/>
        <v/>
      </c>
      <c r="O1347" s="10" t="s">
        <v>36</v>
      </c>
      <c r="P1347" s="16"/>
    </row>
    <row r="1348" spans="2:16" ht="43.5" customHeight="1" x14ac:dyDescent="0.25">
      <c r="B1348" s="17" t="s">
        <v>2580</v>
      </c>
      <c r="C1348" s="17" t="s">
        <v>2717</v>
      </c>
      <c r="D1348" s="18" t="s">
        <v>2582</v>
      </c>
      <c r="E1348" s="23" t="s">
        <v>2718</v>
      </c>
      <c r="F1348" s="20" t="s">
        <v>2584</v>
      </c>
      <c r="G1348" s="4"/>
      <c r="H1348" s="4"/>
      <c r="I1348" s="5"/>
      <c r="J1348" s="14" t="str">
        <f t="shared" si="40"/>
        <v/>
      </c>
      <c r="K1348" s="15"/>
      <c r="L1348" s="10" t="s">
        <v>25</v>
      </c>
      <c r="M1348" s="10"/>
      <c r="N1348" s="14" t="str">
        <f t="shared" si="41"/>
        <v/>
      </c>
      <c r="O1348" s="10" t="s">
        <v>36</v>
      </c>
      <c r="P1348" s="16"/>
    </row>
    <row r="1349" spans="2:16" ht="43.5" customHeight="1" x14ac:dyDescent="0.25">
      <c r="B1349" s="17" t="s">
        <v>2580</v>
      </c>
      <c r="C1349" s="17" t="s">
        <v>2719</v>
      </c>
      <c r="D1349" s="18" t="s">
        <v>2582</v>
      </c>
      <c r="E1349" s="23" t="s">
        <v>2720</v>
      </c>
      <c r="F1349" s="20" t="s">
        <v>2584</v>
      </c>
      <c r="G1349" s="4"/>
      <c r="H1349" s="4"/>
      <c r="I1349" s="5"/>
      <c r="J1349" s="14" t="str">
        <f t="shared" si="40"/>
        <v/>
      </c>
      <c r="K1349" s="15"/>
      <c r="L1349" s="10" t="s">
        <v>25</v>
      </c>
      <c r="M1349" s="10"/>
      <c r="N1349" s="14" t="str">
        <f t="shared" si="41"/>
        <v/>
      </c>
      <c r="O1349" s="10" t="s">
        <v>36</v>
      </c>
      <c r="P1349" s="16"/>
    </row>
    <row r="1350" spans="2:16" ht="43.5" customHeight="1" x14ac:dyDescent="0.25">
      <c r="B1350" s="17" t="s">
        <v>2580</v>
      </c>
      <c r="C1350" s="17" t="s">
        <v>2721</v>
      </c>
      <c r="D1350" s="18" t="s">
        <v>2582</v>
      </c>
      <c r="E1350" s="23" t="s">
        <v>2722</v>
      </c>
      <c r="F1350" s="20" t="s">
        <v>2584</v>
      </c>
      <c r="G1350" s="4"/>
      <c r="H1350" s="4"/>
      <c r="I1350" s="5"/>
      <c r="J1350" s="14" t="str">
        <f t="shared" si="40"/>
        <v/>
      </c>
      <c r="K1350" s="15"/>
      <c r="L1350" s="10" t="s">
        <v>25</v>
      </c>
      <c r="M1350" s="10"/>
      <c r="N1350" s="14" t="str">
        <f t="shared" si="41"/>
        <v/>
      </c>
      <c r="O1350" s="10" t="s">
        <v>36</v>
      </c>
      <c r="P1350" s="16"/>
    </row>
    <row r="1351" spans="2:16" ht="43.5" customHeight="1" x14ac:dyDescent="0.25">
      <c r="B1351" s="17" t="s">
        <v>2580</v>
      </c>
      <c r="C1351" s="17" t="s">
        <v>2723</v>
      </c>
      <c r="D1351" s="18" t="s">
        <v>2582</v>
      </c>
      <c r="E1351" s="23" t="s">
        <v>2724</v>
      </c>
      <c r="F1351" s="20" t="s">
        <v>2584</v>
      </c>
      <c r="G1351" s="4"/>
      <c r="H1351" s="4"/>
      <c r="I1351" s="5"/>
      <c r="J1351" s="14" t="str">
        <f t="shared" ref="J1351:J1414" si="42">IF(G1351&lt;&gt;"Sim","",IF(H1351="Atende",5,IF(H1351="Atende parcialmente",2,IF(H1351="Não atende",0,""))))</f>
        <v/>
      </c>
      <c r="K1351" s="15"/>
      <c r="L1351" s="10" t="s">
        <v>25</v>
      </c>
      <c r="M1351" s="10"/>
      <c r="N1351" s="14" t="str">
        <f t="shared" ref="N1351:N1414" si="43">IF(L1351&lt;&gt;"Sim","",IF(M1351="Atende",5,IF(M1351="Atende parcialmente",2,IF(M1351="Não atende",0,""))))</f>
        <v/>
      </c>
      <c r="O1351" s="10" t="s">
        <v>36</v>
      </c>
      <c r="P1351" s="16"/>
    </row>
    <row r="1352" spans="2:16" ht="43.5" customHeight="1" x14ac:dyDescent="0.25">
      <c r="B1352" s="17" t="s">
        <v>2580</v>
      </c>
      <c r="C1352" s="17" t="s">
        <v>2725</v>
      </c>
      <c r="D1352" s="18" t="s">
        <v>2582</v>
      </c>
      <c r="E1352" s="23" t="s">
        <v>2726</v>
      </c>
      <c r="F1352" s="20" t="s">
        <v>2584</v>
      </c>
      <c r="G1352" s="4"/>
      <c r="H1352" s="4"/>
      <c r="I1352" s="5"/>
      <c r="J1352" s="14" t="str">
        <f t="shared" si="42"/>
        <v/>
      </c>
      <c r="K1352" s="15"/>
      <c r="L1352" s="10" t="s">
        <v>25</v>
      </c>
      <c r="M1352" s="10"/>
      <c r="N1352" s="14" t="str">
        <f t="shared" si="43"/>
        <v/>
      </c>
      <c r="O1352" s="10" t="s">
        <v>36</v>
      </c>
      <c r="P1352" s="16"/>
    </row>
    <row r="1353" spans="2:16" ht="43.5" customHeight="1" x14ac:dyDescent="0.25">
      <c r="B1353" s="17" t="s">
        <v>2580</v>
      </c>
      <c r="C1353" s="17" t="s">
        <v>2727</v>
      </c>
      <c r="D1353" s="18" t="s">
        <v>2582</v>
      </c>
      <c r="E1353" s="23" t="s">
        <v>2728</v>
      </c>
      <c r="F1353" s="20" t="s">
        <v>2584</v>
      </c>
      <c r="G1353" s="4"/>
      <c r="H1353" s="4"/>
      <c r="I1353" s="5"/>
      <c r="J1353" s="14" t="str">
        <f t="shared" si="42"/>
        <v/>
      </c>
      <c r="K1353" s="15"/>
      <c r="L1353" s="10" t="s">
        <v>25</v>
      </c>
      <c r="M1353" s="10"/>
      <c r="N1353" s="14" t="str">
        <f t="shared" si="43"/>
        <v/>
      </c>
      <c r="O1353" s="10" t="s">
        <v>36</v>
      </c>
      <c r="P1353" s="16"/>
    </row>
    <row r="1354" spans="2:16" ht="43.5" customHeight="1" x14ac:dyDescent="0.25">
      <c r="B1354" s="17" t="s">
        <v>2580</v>
      </c>
      <c r="C1354" s="17" t="s">
        <v>2729</v>
      </c>
      <c r="D1354" s="18" t="s">
        <v>2582</v>
      </c>
      <c r="E1354" s="23" t="s">
        <v>2730</v>
      </c>
      <c r="F1354" s="20" t="s">
        <v>2584</v>
      </c>
      <c r="G1354" s="4"/>
      <c r="H1354" s="4"/>
      <c r="I1354" s="5"/>
      <c r="J1354" s="14" t="str">
        <f t="shared" si="42"/>
        <v/>
      </c>
      <c r="K1354" s="15"/>
      <c r="L1354" s="10" t="s">
        <v>25</v>
      </c>
      <c r="M1354" s="10"/>
      <c r="N1354" s="14" t="str">
        <f t="shared" si="43"/>
        <v/>
      </c>
      <c r="O1354" s="10" t="s">
        <v>36</v>
      </c>
      <c r="P1354" s="16"/>
    </row>
    <row r="1355" spans="2:16" ht="43.5" customHeight="1" x14ac:dyDescent="0.25">
      <c r="B1355" s="17" t="s">
        <v>2580</v>
      </c>
      <c r="C1355" s="17" t="s">
        <v>2731</v>
      </c>
      <c r="D1355" s="18" t="s">
        <v>2582</v>
      </c>
      <c r="E1355" s="23" t="s">
        <v>2732</v>
      </c>
      <c r="F1355" s="20" t="s">
        <v>2584</v>
      </c>
      <c r="G1355" s="4"/>
      <c r="H1355" s="4"/>
      <c r="I1355" s="5"/>
      <c r="J1355" s="14" t="str">
        <f t="shared" si="42"/>
        <v/>
      </c>
      <c r="K1355" s="15"/>
      <c r="L1355" s="10" t="s">
        <v>25</v>
      </c>
      <c r="M1355" s="10"/>
      <c r="N1355" s="14" t="str">
        <f t="shared" si="43"/>
        <v/>
      </c>
      <c r="O1355" s="10" t="s">
        <v>36</v>
      </c>
      <c r="P1355" s="16"/>
    </row>
    <row r="1356" spans="2:16" ht="43.5" customHeight="1" x14ac:dyDescent="0.25">
      <c r="B1356" s="17" t="s">
        <v>2580</v>
      </c>
      <c r="C1356" s="17" t="s">
        <v>2733</v>
      </c>
      <c r="D1356" s="18" t="s">
        <v>2582</v>
      </c>
      <c r="E1356" s="23" t="s">
        <v>2734</v>
      </c>
      <c r="F1356" s="20" t="s">
        <v>2584</v>
      </c>
      <c r="G1356" s="4"/>
      <c r="H1356" s="4"/>
      <c r="I1356" s="5"/>
      <c r="J1356" s="14" t="str">
        <f t="shared" si="42"/>
        <v/>
      </c>
      <c r="K1356" s="15"/>
      <c r="L1356" s="10" t="s">
        <v>25</v>
      </c>
      <c r="M1356" s="10"/>
      <c r="N1356" s="14" t="str">
        <f t="shared" si="43"/>
        <v/>
      </c>
      <c r="O1356" s="10" t="s">
        <v>36</v>
      </c>
      <c r="P1356" s="16"/>
    </row>
    <row r="1357" spans="2:16" ht="43.5" customHeight="1" x14ac:dyDescent="0.25">
      <c r="B1357" s="17" t="s">
        <v>2580</v>
      </c>
      <c r="C1357" s="17" t="s">
        <v>2735</v>
      </c>
      <c r="D1357" s="18" t="s">
        <v>2582</v>
      </c>
      <c r="E1357" s="23" t="s">
        <v>2736</v>
      </c>
      <c r="F1357" s="20" t="s">
        <v>2584</v>
      </c>
      <c r="G1357" s="4"/>
      <c r="H1357" s="4"/>
      <c r="I1357" s="5"/>
      <c r="J1357" s="14" t="str">
        <f t="shared" si="42"/>
        <v/>
      </c>
      <c r="K1357" s="15"/>
      <c r="L1357" s="10" t="s">
        <v>25</v>
      </c>
      <c r="M1357" s="10"/>
      <c r="N1357" s="14" t="str">
        <f t="shared" si="43"/>
        <v/>
      </c>
      <c r="O1357" s="10" t="s">
        <v>36</v>
      </c>
      <c r="P1357" s="16"/>
    </row>
    <row r="1358" spans="2:16" ht="43.5" customHeight="1" x14ac:dyDescent="0.25">
      <c r="B1358" s="17" t="s">
        <v>2580</v>
      </c>
      <c r="C1358" s="17" t="s">
        <v>2737</v>
      </c>
      <c r="D1358" s="18" t="s">
        <v>2582</v>
      </c>
      <c r="E1358" s="23" t="s">
        <v>2738</v>
      </c>
      <c r="F1358" s="20" t="s">
        <v>2584</v>
      </c>
      <c r="G1358" s="4"/>
      <c r="H1358" s="4"/>
      <c r="I1358" s="5"/>
      <c r="J1358" s="14" t="str">
        <f t="shared" si="42"/>
        <v/>
      </c>
      <c r="K1358" s="15"/>
      <c r="L1358" s="10" t="s">
        <v>25</v>
      </c>
      <c r="M1358" s="10"/>
      <c r="N1358" s="14" t="str">
        <f t="shared" si="43"/>
        <v/>
      </c>
      <c r="O1358" s="10" t="s">
        <v>36</v>
      </c>
      <c r="P1358" s="16"/>
    </row>
    <row r="1359" spans="2:16" ht="43.5" customHeight="1" x14ac:dyDescent="0.25">
      <c r="B1359" s="17" t="s">
        <v>2580</v>
      </c>
      <c r="C1359" s="17" t="s">
        <v>2739</v>
      </c>
      <c r="D1359" s="18" t="s">
        <v>2582</v>
      </c>
      <c r="E1359" s="23" t="s">
        <v>2740</v>
      </c>
      <c r="F1359" s="20" t="s">
        <v>2584</v>
      </c>
      <c r="G1359" s="4"/>
      <c r="H1359" s="4"/>
      <c r="I1359" s="5"/>
      <c r="J1359" s="14" t="str">
        <f t="shared" si="42"/>
        <v/>
      </c>
      <c r="K1359" s="15"/>
      <c r="L1359" s="10" t="s">
        <v>25</v>
      </c>
      <c r="M1359" s="10"/>
      <c r="N1359" s="14" t="str">
        <f t="shared" si="43"/>
        <v/>
      </c>
      <c r="O1359" s="10" t="s">
        <v>25</v>
      </c>
      <c r="P1359" s="16"/>
    </row>
    <row r="1360" spans="2:16" ht="43.5" customHeight="1" x14ac:dyDescent="0.25">
      <c r="B1360" s="17" t="s">
        <v>2580</v>
      </c>
      <c r="C1360" s="17" t="s">
        <v>2741</v>
      </c>
      <c r="D1360" s="18" t="s">
        <v>2582</v>
      </c>
      <c r="E1360" s="23" t="s">
        <v>2742</v>
      </c>
      <c r="F1360" s="20" t="s">
        <v>2584</v>
      </c>
      <c r="G1360" s="4"/>
      <c r="H1360" s="4"/>
      <c r="I1360" s="5"/>
      <c r="J1360" s="14" t="str">
        <f t="shared" si="42"/>
        <v/>
      </c>
      <c r="K1360" s="15"/>
      <c r="L1360" s="10" t="s">
        <v>25</v>
      </c>
      <c r="M1360" s="10"/>
      <c r="N1360" s="14" t="str">
        <f t="shared" si="43"/>
        <v/>
      </c>
      <c r="O1360" s="10" t="s">
        <v>25</v>
      </c>
      <c r="P1360" s="16"/>
    </row>
    <row r="1361" spans="2:16" ht="43.5" customHeight="1" x14ac:dyDescent="0.25">
      <c r="B1361" s="17" t="s">
        <v>2580</v>
      </c>
      <c r="C1361" s="17" t="s">
        <v>2743</v>
      </c>
      <c r="D1361" s="18" t="s">
        <v>2582</v>
      </c>
      <c r="E1361" s="23" t="s">
        <v>2744</v>
      </c>
      <c r="F1361" s="20" t="s">
        <v>2584</v>
      </c>
      <c r="G1361" s="4"/>
      <c r="H1361" s="4"/>
      <c r="I1361" s="5"/>
      <c r="J1361" s="14" t="str">
        <f t="shared" si="42"/>
        <v/>
      </c>
      <c r="K1361" s="15"/>
      <c r="L1361" s="10" t="s">
        <v>25</v>
      </c>
      <c r="M1361" s="10"/>
      <c r="N1361" s="14" t="str">
        <f t="shared" si="43"/>
        <v/>
      </c>
      <c r="O1361" s="10" t="s">
        <v>25</v>
      </c>
      <c r="P1361" s="16"/>
    </row>
    <row r="1362" spans="2:16" ht="43.5" customHeight="1" x14ac:dyDescent="0.25">
      <c r="B1362" s="17" t="s">
        <v>2580</v>
      </c>
      <c r="C1362" s="17" t="s">
        <v>2745</v>
      </c>
      <c r="D1362" s="18" t="s">
        <v>2582</v>
      </c>
      <c r="E1362" s="23" t="s">
        <v>2746</v>
      </c>
      <c r="F1362" s="20" t="s">
        <v>2584</v>
      </c>
      <c r="G1362" s="4"/>
      <c r="H1362" s="4"/>
      <c r="I1362" s="5"/>
      <c r="J1362" s="14" t="str">
        <f t="shared" si="42"/>
        <v/>
      </c>
      <c r="K1362" s="15"/>
      <c r="L1362" s="10" t="s">
        <v>25</v>
      </c>
      <c r="M1362" s="10"/>
      <c r="N1362" s="14" t="str">
        <f t="shared" si="43"/>
        <v/>
      </c>
      <c r="O1362" s="10" t="s">
        <v>25</v>
      </c>
      <c r="P1362" s="16"/>
    </row>
    <row r="1363" spans="2:16" ht="43.5" customHeight="1" x14ac:dyDescent="0.25">
      <c r="B1363" s="17" t="s">
        <v>2580</v>
      </c>
      <c r="C1363" s="17" t="s">
        <v>2747</v>
      </c>
      <c r="D1363" s="18" t="s">
        <v>2582</v>
      </c>
      <c r="E1363" s="23" t="s">
        <v>2748</v>
      </c>
      <c r="F1363" s="20" t="s">
        <v>2584</v>
      </c>
      <c r="G1363" s="4"/>
      <c r="H1363" s="4"/>
      <c r="I1363" s="5"/>
      <c r="J1363" s="14" t="str">
        <f t="shared" si="42"/>
        <v/>
      </c>
      <c r="K1363" s="15"/>
      <c r="L1363" s="10" t="s">
        <v>25</v>
      </c>
      <c r="M1363" s="10"/>
      <c r="N1363" s="14" t="str">
        <f t="shared" si="43"/>
        <v/>
      </c>
      <c r="O1363" s="10" t="s">
        <v>25</v>
      </c>
      <c r="P1363" s="16"/>
    </row>
    <row r="1364" spans="2:16" ht="43.5" customHeight="1" x14ac:dyDescent="0.25">
      <c r="B1364" s="17" t="s">
        <v>2580</v>
      </c>
      <c r="C1364" s="17" t="s">
        <v>2749</v>
      </c>
      <c r="D1364" s="18" t="s">
        <v>2582</v>
      </c>
      <c r="E1364" s="23" t="s">
        <v>2750</v>
      </c>
      <c r="F1364" s="20" t="s">
        <v>2584</v>
      </c>
      <c r="G1364" s="4"/>
      <c r="H1364" s="4"/>
      <c r="I1364" s="5"/>
      <c r="J1364" s="14" t="str">
        <f t="shared" si="42"/>
        <v/>
      </c>
      <c r="K1364" s="15"/>
      <c r="L1364" s="10" t="s">
        <v>25</v>
      </c>
      <c r="M1364" s="10"/>
      <c r="N1364" s="14" t="str">
        <f t="shared" si="43"/>
        <v/>
      </c>
      <c r="O1364" s="10" t="s">
        <v>25</v>
      </c>
      <c r="P1364" s="16"/>
    </row>
    <row r="1365" spans="2:16" ht="43.5" customHeight="1" x14ac:dyDescent="0.25">
      <c r="B1365" s="17" t="s">
        <v>2580</v>
      </c>
      <c r="C1365" s="17" t="s">
        <v>2751</v>
      </c>
      <c r="D1365" s="18" t="s">
        <v>2582</v>
      </c>
      <c r="E1365" s="23" t="s">
        <v>2752</v>
      </c>
      <c r="F1365" s="20" t="s">
        <v>2584</v>
      </c>
      <c r="G1365" s="4"/>
      <c r="H1365" s="4"/>
      <c r="I1365" s="5"/>
      <c r="J1365" s="14" t="str">
        <f t="shared" si="42"/>
        <v/>
      </c>
      <c r="K1365" s="15"/>
      <c r="L1365" s="10" t="s">
        <v>25</v>
      </c>
      <c r="M1365" s="10"/>
      <c r="N1365" s="14" t="str">
        <f t="shared" si="43"/>
        <v/>
      </c>
      <c r="O1365" s="10" t="s">
        <v>25</v>
      </c>
      <c r="P1365" s="16"/>
    </row>
    <row r="1366" spans="2:16" ht="43.5" customHeight="1" x14ac:dyDescent="0.25">
      <c r="B1366" s="17" t="s">
        <v>2580</v>
      </c>
      <c r="C1366" s="17" t="s">
        <v>2753</v>
      </c>
      <c r="D1366" s="18" t="s">
        <v>2582</v>
      </c>
      <c r="E1366" s="23" t="s">
        <v>2754</v>
      </c>
      <c r="F1366" s="20" t="s">
        <v>2584</v>
      </c>
      <c r="G1366" s="4"/>
      <c r="H1366" s="4"/>
      <c r="I1366" s="5"/>
      <c r="J1366" s="14" t="str">
        <f t="shared" si="42"/>
        <v/>
      </c>
      <c r="K1366" s="15"/>
      <c r="L1366" s="10" t="s">
        <v>25</v>
      </c>
      <c r="M1366" s="10"/>
      <c r="N1366" s="14" t="str">
        <f t="shared" si="43"/>
        <v/>
      </c>
      <c r="O1366" s="10" t="s">
        <v>25</v>
      </c>
      <c r="P1366" s="16"/>
    </row>
    <row r="1367" spans="2:16" ht="43.5" customHeight="1" x14ac:dyDescent="0.25">
      <c r="B1367" s="17" t="s">
        <v>2580</v>
      </c>
      <c r="C1367" s="17" t="s">
        <v>2755</v>
      </c>
      <c r="D1367" s="18" t="s">
        <v>2582</v>
      </c>
      <c r="E1367" s="23" t="s">
        <v>2756</v>
      </c>
      <c r="F1367" s="20" t="s">
        <v>2584</v>
      </c>
      <c r="G1367" s="4"/>
      <c r="H1367" s="4"/>
      <c r="I1367" s="5"/>
      <c r="J1367" s="14" t="str">
        <f t="shared" si="42"/>
        <v/>
      </c>
      <c r="K1367" s="15"/>
      <c r="L1367" s="10" t="s">
        <v>25</v>
      </c>
      <c r="M1367" s="10"/>
      <c r="N1367" s="14" t="str">
        <f t="shared" si="43"/>
        <v/>
      </c>
      <c r="O1367" s="10" t="s">
        <v>25</v>
      </c>
      <c r="P1367" s="16"/>
    </row>
    <row r="1368" spans="2:16" ht="43.5" customHeight="1" x14ac:dyDescent="0.25">
      <c r="B1368" s="17" t="s">
        <v>2580</v>
      </c>
      <c r="C1368" s="17" t="s">
        <v>2757</v>
      </c>
      <c r="D1368" s="18" t="s">
        <v>2582</v>
      </c>
      <c r="E1368" s="23" t="s">
        <v>2758</v>
      </c>
      <c r="F1368" s="20" t="s">
        <v>2584</v>
      </c>
      <c r="G1368" s="4"/>
      <c r="H1368" s="4"/>
      <c r="I1368" s="5"/>
      <c r="J1368" s="14" t="str">
        <f t="shared" si="42"/>
        <v/>
      </c>
      <c r="K1368" s="15"/>
      <c r="L1368" s="10" t="s">
        <v>25</v>
      </c>
      <c r="M1368" s="10"/>
      <c r="N1368" s="14" t="str">
        <f t="shared" si="43"/>
        <v/>
      </c>
      <c r="O1368" s="10" t="s">
        <v>25</v>
      </c>
      <c r="P1368" s="16"/>
    </row>
    <row r="1369" spans="2:16" ht="43.5" customHeight="1" x14ac:dyDescent="0.25">
      <c r="B1369" s="17" t="s">
        <v>2580</v>
      </c>
      <c r="C1369" s="17" t="s">
        <v>2759</v>
      </c>
      <c r="D1369" s="18" t="s">
        <v>2582</v>
      </c>
      <c r="E1369" s="23" t="s">
        <v>2760</v>
      </c>
      <c r="F1369" s="20" t="s">
        <v>2584</v>
      </c>
      <c r="G1369" s="4"/>
      <c r="H1369" s="4"/>
      <c r="I1369" s="5"/>
      <c r="J1369" s="14" t="str">
        <f t="shared" si="42"/>
        <v/>
      </c>
      <c r="K1369" s="15"/>
      <c r="L1369" s="10" t="s">
        <v>25</v>
      </c>
      <c r="M1369" s="10"/>
      <c r="N1369" s="14" t="str">
        <f t="shared" si="43"/>
        <v/>
      </c>
      <c r="O1369" s="10" t="s">
        <v>25</v>
      </c>
      <c r="P1369" s="16"/>
    </row>
    <row r="1370" spans="2:16" ht="43.5" customHeight="1" x14ac:dyDescent="0.25">
      <c r="B1370" s="17" t="s">
        <v>2580</v>
      </c>
      <c r="C1370" s="17" t="s">
        <v>2761</v>
      </c>
      <c r="D1370" s="18" t="s">
        <v>2582</v>
      </c>
      <c r="E1370" s="23" t="s">
        <v>2762</v>
      </c>
      <c r="F1370" s="20" t="s">
        <v>2584</v>
      </c>
      <c r="G1370" s="4"/>
      <c r="H1370" s="4"/>
      <c r="I1370" s="5"/>
      <c r="J1370" s="14" t="str">
        <f t="shared" si="42"/>
        <v/>
      </c>
      <c r="K1370" s="15"/>
      <c r="L1370" s="10" t="s">
        <v>25</v>
      </c>
      <c r="M1370" s="10"/>
      <c r="N1370" s="14" t="str">
        <f t="shared" si="43"/>
        <v/>
      </c>
      <c r="O1370" s="10" t="s">
        <v>25</v>
      </c>
      <c r="P1370" s="16"/>
    </row>
    <row r="1371" spans="2:16" ht="43.5" customHeight="1" x14ac:dyDescent="0.25">
      <c r="B1371" s="17" t="s">
        <v>2580</v>
      </c>
      <c r="C1371" s="17" t="s">
        <v>2763</v>
      </c>
      <c r="D1371" s="18" t="s">
        <v>2582</v>
      </c>
      <c r="E1371" s="23" t="s">
        <v>2764</v>
      </c>
      <c r="F1371" s="20" t="s">
        <v>2584</v>
      </c>
      <c r="G1371" s="4"/>
      <c r="H1371" s="4"/>
      <c r="I1371" s="5"/>
      <c r="J1371" s="14" t="str">
        <f t="shared" si="42"/>
        <v/>
      </c>
      <c r="K1371" s="15"/>
      <c r="L1371" s="10" t="s">
        <v>25</v>
      </c>
      <c r="M1371" s="10"/>
      <c r="N1371" s="14" t="str">
        <f t="shared" si="43"/>
        <v/>
      </c>
      <c r="O1371" s="10" t="s">
        <v>25</v>
      </c>
      <c r="P1371" s="16"/>
    </row>
    <row r="1372" spans="2:16" ht="43.5" customHeight="1" x14ac:dyDescent="0.25">
      <c r="B1372" s="17" t="s">
        <v>2580</v>
      </c>
      <c r="C1372" s="17" t="s">
        <v>2765</v>
      </c>
      <c r="D1372" s="18" t="s">
        <v>2582</v>
      </c>
      <c r="E1372" s="23" t="s">
        <v>2766</v>
      </c>
      <c r="F1372" s="20" t="s">
        <v>2584</v>
      </c>
      <c r="G1372" s="4"/>
      <c r="H1372" s="4"/>
      <c r="I1372" s="5"/>
      <c r="J1372" s="14" t="str">
        <f t="shared" si="42"/>
        <v/>
      </c>
      <c r="K1372" s="15"/>
      <c r="L1372" s="10" t="s">
        <v>25</v>
      </c>
      <c r="M1372" s="10"/>
      <c r="N1372" s="14" t="str">
        <f t="shared" si="43"/>
        <v/>
      </c>
      <c r="O1372" s="10" t="s">
        <v>25</v>
      </c>
      <c r="P1372" s="16"/>
    </row>
    <row r="1373" spans="2:16" ht="43.5" customHeight="1" x14ac:dyDescent="0.25">
      <c r="B1373" s="17" t="s">
        <v>2580</v>
      </c>
      <c r="C1373" s="17" t="s">
        <v>2767</v>
      </c>
      <c r="D1373" s="18" t="s">
        <v>2582</v>
      </c>
      <c r="E1373" s="23" t="s">
        <v>2768</v>
      </c>
      <c r="F1373" s="20" t="s">
        <v>2584</v>
      </c>
      <c r="G1373" s="4"/>
      <c r="H1373" s="4"/>
      <c r="I1373" s="5"/>
      <c r="J1373" s="14" t="str">
        <f t="shared" si="42"/>
        <v/>
      </c>
      <c r="K1373" s="15"/>
      <c r="L1373" s="10" t="s">
        <v>25</v>
      </c>
      <c r="M1373" s="10"/>
      <c r="N1373" s="14" t="str">
        <f t="shared" si="43"/>
        <v/>
      </c>
      <c r="O1373" s="10" t="s">
        <v>25</v>
      </c>
      <c r="P1373" s="16"/>
    </row>
    <row r="1374" spans="2:16" ht="43.5" customHeight="1" x14ac:dyDescent="0.25">
      <c r="B1374" s="17" t="s">
        <v>2580</v>
      </c>
      <c r="C1374" s="17" t="s">
        <v>2769</v>
      </c>
      <c r="D1374" s="18" t="s">
        <v>2582</v>
      </c>
      <c r="E1374" s="23" t="s">
        <v>2770</v>
      </c>
      <c r="F1374" s="20" t="s">
        <v>2584</v>
      </c>
      <c r="G1374" s="4"/>
      <c r="H1374" s="4"/>
      <c r="I1374" s="5"/>
      <c r="J1374" s="14" t="str">
        <f t="shared" si="42"/>
        <v/>
      </c>
      <c r="K1374" s="15"/>
      <c r="L1374" s="10" t="s">
        <v>25</v>
      </c>
      <c r="M1374" s="10"/>
      <c r="N1374" s="14" t="str">
        <f t="shared" si="43"/>
        <v/>
      </c>
      <c r="O1374" s="10" t="s">
        <v>25</v>
      </c>
      <c r="P1374" s="16"/>
    </row>
    <row r="1375" spans="2:16" ht="43.5" customHeight="1" x14ac:dyDescent="0.25">
      <c r="B1375" s="17" t="s">
        <v>2580</v>
      </c>
      <c r="C1375" s="17" t="s">
        <v>2771</v>
      </c>
      <c r="D1375" s="18" t="s">
        <v>2582</v>
      </c>
      <c r="E1375" s="23" t="s">
        <v>2772</v>
      </c>
      <c r="F1375" s="20" t="s">
        <v>2584</v>
      </c>
      <c r="G1375" s="4"/>
      <c r="H1375" s="4"/>
      <c r="I1375" s="5"/>
      <c r="J1375" s="14" t="str">
        <f t="shared" si="42"/>
        <v/>
      </c>
      <c r="K1375" s="15"/>
      <c r="L1375" s="10" t="s">
        <v>25</v>
      </c>
      <c r="M1375" s="10"/>
      <c r="N1375" s="14" t="str">
        <f t="shared" si="43"/>
        <v/>
      </c>
      <c r="O1375" s="10" t="s">
        <v>25</v>
      </c>
      <c r="P1375" s="16"/>
    </row>
    <row r="1376" spans="2:16" ht="43.5" customHeight="1" x14ac:dyDescent="0.25">
      <c r="B1376" s="17" t="s">
        <v>2580</v>
      </c>
      <c r="C1376" s="17" t="s">
        <v>2773</v>
      </c>
      <c r="D1376" s="18" t="s">
        <v>2582</v>
      </c>
      <c r="E1376" s="23" t="s">
        <v>2774</v>
      </c>
      <c r="F1376" s="20" t="s">
        <v>2584</v>
      </c>
      <c r="G1376" s="4"/>
      <c r="H1376" s="4"/>
      <c r="I1376" s="5"/>
      <c r="J1376" s="14" t="str">
        <f t="shared" si="42"/>
        <v/>
      </c>
      <c r="K1376" s="15"/>
      <c r="L1376" s="10" t="s">
        <v>25</v>
      </c>
      <c r="M1376" s="10"/>
      <c r="N1376" s="14" t="str">
        <f t="shared" si="43"/>
        <v/>
      </c>
      <c r="O1376" s="10" t="s">
        <v>25</v>
      </c>
      <c r="P1376" s="16"/>
    </row>
    <row r="1377" spans="2:16" ht="43.5" customHeight="1" x14ac:dyDescent="0.25">
      <c r="B1377" s="17" t="s">
        <v>2580</v>
      </c>
      <c r="C1377" s="17" t="s">
        <v>2775</v>
      </c>
      <c r="D1377" s="18" t="s">
        <v>2582</v>
      </c>
      <c r="E1377" s="23" t="s">
        <v>2776</v>
      </c>
      <c r="F1377" s="20" t="s">
        <v>2584</v>
      </c>
      <c r="G1377" s="4"/>
      <c r="H1377" s="4"/>
      <c r="I1377" s="5"/>
      <c r="J1377" s="14" t="str">
        <f t="shared" si="42"/>
        <v/>
      </c>
      <c r="K1377" s="15"/>
      <c r="L1377" s="10" t="s">
        <v>25</v>
      </c>
      <c r="M1377" s="10"/>
      <c r="N1377" s="14" t="str">
        <f t="shared" si="43"/>
        <v/>
      </c>
      <c r="O1377" s="10" t="s">
        <v>25</v>
      </c>
      <c r="P1377" s="16"/>
    </row>
    <row r="1378" spans="2:16" ht="43.5" customHeight="1" x14ac:dyDescent="0.25">
      <c r="B1378" s="17" t="s">
        <v>2580</v>
      </c>
      <c r="C1378" s="17" t="s">
        <v>2777</v>
      </c>
      <c r="D1378" s="18" t="s">
        <v>2582</v>
      </c>
      <c r="E1378" s="23" t="s">
        <v>2778</v>
      </c>
      <c r="F1378" s="20" t="s">
        <v>2584</v>
      </c>
      <c r="G1378" s="4"/>
      <c r="H1378" s="4"/>
      <c r="I1378" s="5"/>
      <c r="J1378" s="14" t="str">
        <f t="shared" si="42"/>
        <v/>
      </c>
      <c r="K1378" s="15"/>
      <c r="L1378" s="10" t="s">
        <v>25</v>
      </c>
      <c r="M1378" s="10"/>
      <c r="N1378" s="14" t="str">
        <f t="shared" si="43"/>
        <v/>
      </c>
      <c r="O1378" s="10" t="s">
        <v>36</v>
      </c>
      <c r="P1378" s="16"/>
    </row>
    <row r="1379" spans="2:16" ht="43.5" customHeight="1" x14ac:dyDescent="0.25">
      <c r="B1379" s="17" t="s">
        <v>2580</v>
      </c>
      <c r="C1379" s="17" t="s">
        <v>2779</v>
      </c>
      <c r="D1379" s="18" t="s">
        <v>2582</v>
      </c>
      <c r="E1379" s="23" t="s">
        <v>2780</v>
      </c>
      <c r="F1379" s="20" t="s">
        <v>2584</v>
      </c>
      <c r="G1379" s="4"/>
      <c r="H1379" s="4"/>
      <c r="I1379" s="5"/>
      <c r="J1379" s="14" t="str">
        <f t="shared" si="42"/>
        <v/>
      </c>
      <c r="K1379" s="15"/>
      <c r="L1379" s="10" t="s">
        <v>25</v>
      </c>
      <c r="M1379" s="10"/>
      <c r="N1379" s="14" t="str">
        <f t="shared" si="43"/>
        <v/>
      </c>
      <c r="O1379" s="10" t="s">
        <v>36</v>
      </c>
      <c r="P1379" s="16"/>
    </row>
    <row r="1380" spans="2:16" ht="43.5" customHeight="1" x14ac:dyDescent="0.25">
      <c r="B1380" s="17" t="s">
        <v>2580</v>
      </c>
      <c r="C1380" s="17" t="s">
        <v>2781</v>
      </c>
      <c r="D1380" s="18" t="s">
        <v>2582</v>
      </c>
      <c r="E1380" s="23" t="s">
        <v>2782</v>
      </c>
      <c r="F1380" s="20" t="s">
        <v>2584</v>
      </c>
      <c r="G1380" s="4"/>
      <c r="H1380" s="4"/>
      <c r="I1380" s="5"/>
      <c r="J1380" s="14" t="str">
        <f t="shared" si="42"/>
        <v/>
      </c>
      <c r="K1380" s="15"/>
      <c r="L1380" s="10" t="s">
        <v>25</v>
      </c>
      <c r="M1380" s="10"/>
      <c r="N1380" s="14" t="str">
        <f t="shared" si="43"/>
        <v/>
      </c>
      <c r="O1380" s="10" t="s">
        <v>36</v>
      </c>
      <c r="P1380" s="16"/>
    </row>
    <row r="1381" spans="2:16" ht="43.5" customHeight="1" x14ac:dyDescent="0.25">
      <c r="B1381" s="17" t="s">
        <v>2580</v>
      </c>
      <c r="C1381" s="17" t="s">
        <v>2783</v>
      </c>
      <c r="D1381" s="18" t="s">
        <v>2582</v>
      </c>
      <c r="E1381" s="23" t="s">
        <v>2784</v>
      </c>
      <c r="F1381" s="20" t="s">
        <v>2584</v>
      </c>
      <c r="G1381" s="4"/>
      <c r="H1381" s="4"/>
      <c r="I1381" s="5"/>
      <c r="J1381" s="14" t="str">
        <f t="shared" si="42"/>
        <v/>
      </c>
      <c r="K1381" s="15"/>
      <c r="L1381" s="10" t="s">
        <v>25</v>
      </c>
      <c r="M1381" s="10"/>
      <c r="N1381" s="14" t="str">
        <f t="shared" si="43"/>
        <v/>
      </c>
      <c r="O1381" s="10" t="s">
        <v>36</v>
      </c>
      <c r="P1381" s="16"/>
    </row>
    <row r="1382" spans="2:16" ht="43.5" customHeight="1" x14ac:dyDescent="0.25">
      <c r="B1382" s="17" t="s">
        <v>2580</v>
      </c>
      <c r="C1382" s="17" t="s">
        <v>2785</v>
      </c>
      <c r="D1382" s="18" t="s">
        <v>2582</v>
      </c>
      <c r="E1382" s="23" t="s">
        <v>2786</v>
      </c>
      <c r="F1382" s="20" t="s">
        <v>2584</v>
      </c>
      <c r="G1382" s="4"/>
      <c r="H1382" s="4"/>
      <c r="I1382" s="5"/>
      <c r="J1382" s="14" t="str">
        <f t="shared" si="42"/>
        <v/>
      </c>
      <c r="K1382" s="15"/>
      <c r="L1382" s="10" t="s">
        <v>25</v>
      </c>
      <c r="M1382" s="10"/>
      <c r="N1382" s="14" t="str">
        <f t="shared" si="43"/>
        <v/>
      </c>
      <c r="O1382" s="10" t="s">
        <v>36</v>
      </c>
      <c r="P1382" s="16"/>
    </row>
    <row r="1383" spans="2:16" ht="43.5" customHeight="1" x14ac:dyDescent="0.25">
      <c r="B1383" s="17" t="s">
        <v>2580</v>
      </c>
      <c r="C1383" s="17" t="s">
        <v>2787</v>
      </c>
      <c r="D1383" s="18" t="s">
        <v>2582</v>
      </c>
      <c r="E1383" s="23" t="s">
        <v>2788</v>
      </c>
      <c r="F1383" s="20" t="s">
        <v>2584</v>
      </c>
      <c r="G1383" s="4"/>
      <c r="H1383" s="4"/>
      <c r="I1383" s="5"/>
      <c r="J1383" s="14" t="str">
        <f t="shared" si="42"/>
        <v/>
      </c>
      <c r="K1383" s="15"/>
      <c r="L1383" s="10" t="s">
        <v>25</v>
      </c>
      <c r="M1383" s="10"/>
      <c r="N1383" s="14" t="str">
        <f t="shared" si="43"/>
        <v/>
      </c>
      <c r="O1383" s="10" t="s">
        <v>36</v>
      </c>
      <c r="P1383" s="16"/>
    </row>
    <row r="1384" spans="2:16" ht="43.5" customHeight="1" x14ac:dyDescent="0.25">
      <c r="B1384" s="17" t="s">
        <v>2580</v>
      </c>
      <c r="C1384" s="17" t="s">
        <v>2789</v>
      </c>
      <c r="D1384" s="18" t="s">
        <v>2582</v>
      </c>
      <c r="E1384" s="23" t="s">
        <v>2790</v>
      </c>
      <c r="F1384" s="20" t="s">
        <v>2584</v>
      </c>
      <c r="G1384" s="4"/>
      <c r="H1384" s="4"/>
      <c r="I1384" s="5"/>
      <c r="J1384" s="14" t="str">
        <f t="shared" si="42"/>
        <v/>
      </c>
      <c r="K1384" s="15"/>
      <c r="L1384" s="10" t="s">
        <v>25</v>
      </c>
      <c r="M1384" s="10"/>
      <c r="N1384" s="14" t="str">
        <f t="shared" si="43"/>
        <v/>
      </c>
      <c r="O1384" s="10" t="s">
        <v>36</v>
      </c>
      <c r="P1384" s="16"/>
    </row>
    <row r="1385" spans="2:16" ht="57.95" customHeight="1" x14ac:dyDescent="0.25">
      <c r="B1385" s="17" t="s">
        <v>2580</v>
      </c>
      <c r="C1385" s="17" t="s">
        <v>2791</v>
      </c>
      <c r="D1385" s="18" t="s">
        <v>2582</v>
      </c>
      <c r="E1385" s="23" t="s">
        <v>2792</v>
      </c>
      <c r="F1385" s="20" t="s">
        <v>2584</v>
      </c>
      <c r="G1385" s="4"/>
      <c r="H1385" s="4"/>
      <c r="I1385" s="5"/>
      <c r="J1385" s="14" t="str">
        <f t="shared" si="42"/>
        <v/>
      </c>
      <c r="K1385" s="15"/>
      <c r="L1385" s="10" t="s">
        <v>25</v>
      </c>
      <c r="M1385" s="10"/>
      <c r="N1385" s="14" t="str">
        <f t="shared" si="43"/>
        <v/>
      </c>
      <c r="O1385" s="10" t="s">
        <v>25</v>
      </c>
      <c r="P1385" s="16"/>
    </row>
    <row r="1386" spans="2:16" ht="43.5" customHeight="1" x14ac:dyDescent="0.25">
      <c r="B1386" s="17" t="s">
        <v>2580</v>
      </c>
      <c r="C1386" s="17" t="s">
        <v>2793</v>
      </c>
      <c r="D1386" s="18" t="s">
        <v>2582</v>
      </c>
      <c r="E1386" s="23" t="s">
        <v>2794</v>
      </c>
      <c r="F1386" s="20" t="s">
        <v>2584</v>
      </c>
      <c r="G1386" s="4"/>
      <c r="H1386" s="4"/>
      <c r="I1386" s="5"/>
      <c r="J1386" s="14" t="str">
        <f t="shared" si="42"/>
        <v/>
      </c>
      <c r="K1386" s="15"/>
      <c r="L1386" s="10" t="s">
        <v>25</v>
      </c>
      <c r="M1386" s="10"/>
      <c r="N1386" s="14" t="str">
        <f t="shared" si="43"/>
        <v/>
      </c>
      <c r="O1386" s="10" t="s">
        <v>25</v>
      </c>
      <c r="P1386" s="16"/>
    </row>
    <row r="1387" spans="2:16" ht="43.5" customHeight="1" x14ac:dyDescent="0.25">
      <c r="B1387" s="17" t="s">
        <v>2580</v>
      </c>
      <c r="C1387" s="17" t="s">
        <v>2795</v>
      </c>
      <c r="D1387" s="18" t="s">
        <v>2582</v>
      </c>
      <c r="E1387" s="23" t="s">
        <v>2796</v>
      </c>
      <c r="F1387" s="20" t="s">
        <v>2584</v>
      </c>
      <c r="G1387" s="4"/>
      <c r="H1387" s="4"/>
      <c r="I1387" s="5"/>
      <c r="J1387" s="14" t="str">
        <f t="shared" si="42"/>
        <v/>
      </c>
      <c r="K1387" s="15"/>
      <c r="L1387" s="10" t="s">
        <v>25</v>
      </c>
      <c r="M1387" s="10"/>
      <c r="N1387" s="14" t="str">
        <f t="shared" si="43"/>
        <v/>
      </c>
      <c r="O1387" s="10" t="s">
        <v>36</v>
      </c>
      <c r="P1387" s="16"/>
    </row>
    <row r="1388" spans="2:16" ht="43.5" customHeight="1" x14ac:dyDescent="0.25">
      <c r="B1388" s="17" t="s">
        <v>2580</v>
      </c>
      <c r="C1388" s="17" t="s">
        <v>2797</v>
      </c>
      <c r="D1388" s="18" t="s">
        <v>2582</v>
      </c>
      <c r="E1388" s="23" t="s">
        <v>2798</v>
      </c>
      <c r="F1388" s="20" t="s">
        <v>2584</v>
      </c>
      <c r="G1388" s="4"/>
      <c r="H1388" s="4"/>
      <c r="I1388" s="5"/>
      <c r="J1388" s="14" t="str">
        <f t="shared" si="42"/>
        <v/>
      </c>
      <c r="K1388" s="15"/>
      <c r="L1388" s="10" t="s">
        <v>25</v>
      </c>
      <c r="M1388" s="10"/>
      <c r="N1388" s="14" t="str">
        <f t="shared" si="43"/>
        <v/>
      </c>
      <c r="O1388" s="10" t="s">
        <v>36</v>
      </c>
      <c r="P1388" s="16"/>
    </row>
    <row r="1389" spans="2:16" ht="43.5" customHeight="1" x14ac:dyDescent="0.25">
      <c r="B1389" s="17" t="s">
        <v>2580</v>
      </c>
      <c r="C1389" s="17" t="s">
        <v>2799</v>
      </c>
      <c r="D1389" s="18" t="s">
        <v>2582</v>
      </c>
      <c r="E1389" s="23" t="s">
        <v>2800</v>
      </c>
      <c r="F1389" s="20" t="s">
        <v>2584</v>
      </c>
      <c r="G1389" s="4"/>
      <c r="H1389" s="4"/>
      <c r="I1389" s="5"/>
      <c r="J1389" s="14" t="str">
        <f t="shared" si="42"/>
        <v/>
      </c>
      <c r="K1389" s="15"/>
      <c r="L1389" s="10" t="s">
        <v>25</v>
      </c>
      <c r="M1389" s="10"/>
      <c r="N1389" s="14" t="str">
        <f t="shared" si="43"/>
        <v/>
      </c>
      <c r="O1389" s="10" t="s">
        <v>36</v>
      </c>
      <c r="P1389" s="16"/>
    </row>
    <row r="1390" spans="2:16" ht="43.5" customHeight="1" x14ac:dyDescent="0.25">
      <c r="B1390" s="17" t="s">
        <v>2580</v>
      </c>
      <c r="C1390" s="17" t="s">
        <v>2801</v>
      </c>
      <c r="D1390" s="18" t="s">
        <v>2582</v>
      </c>
      <c r="E1390" s="23" t="s">
        <v>2802</v>
      </c>
      <c r="F1390" s="20" t="s">
        <v>2584</v>
      </c>
      <c r="G1390" s="4"/>
      <c r="H1390" s="4"/>
      <c r="I1390" s="5"/>
      <c r="J1390" s="14" t="str">
        <f t="shared" si="42"/>
        <v/>
      </c>
      <c r="K1390" s="15"/>
      <c r="L1390" s="10" t="s">
        <v>25</v>
      </c>
      <c r="M1390" s="10"/>
      <c r="N1390" s="14" t="str">
        <f t="shared" si="43"/>
        <v/>
      </c>
      <c r="O1390" s="10" t="s">
        <v>25</v>
      </c>
      <c r="P1390" s="16"/>
    </row>
    <row r="1391" spans="2:16" ht="57.95" customHeight="1" x14ac:dyDescent="0.25">
      <c r="B1391" s="17" t="s">
        <v>2580</v>
      </c>
      <c r="C1391" s="17" t="s">
        <v>2803</v>
      </c>
      <c r="D1391" s="18" t="s">
        <v>2582</v>
      </c>
      <c r="E1391" s="23" t="s">
        <v>2804</v>
      </c>
      <c r="F1391" s="20" t="s">
        <v>2584</v>
      </c>
      <c r="G1391" s="4"/>
      <c r="H1391" s="4"/>
      <c r="I1391" s="5"/>
      <c r="J1391" s="14" t="str">
        <f t="shared" si="42"/>
        <v/>
      </c>
      <c r="K1391" s="15"/>
      <c r="L1391" s="10" t="s">
        <v>25</v>
      </c>
      <c r="M1391" s="10"/>
      <c r="N1391" s="14" t="str">
        <f t="shared" si="43"/>
        <v/>
      </c>
      <c r="O1391" s="10" t="s">
        <v>25</v>
      </c>
      <c r="P1391" s="16"/>
    </row>
    <row r="1392" spans="2:16" ht="43.5" customHeight="1" x14ac:dyDescent="0.25">
      <c r="B1392" s="17" t="s">
        <v>2580</v>
      </c>
      <c r="C1392" s="17" t="s">
        <v>2805</v>
      </c>
      <c r="D1392" s="18" t="s">
        <v>2582</v>
      </c>
      <c r="E1392" s="23" t="s">
        <v>2806</v>
      </c>
      <c r="F1392" s="20" t="s">
        <v>2584</v>
      </c>
      <c r="G1392" s="4"/>
      <c r="H1392" s="4"/>
      <c r="I1392" s="5"/>
      <c r="J1392" s="14" t="str">
        <f t="shared" si="42"/>
        <v/>
      </c>
      <c r="K1392" s="15"/>
      <c r="L1392" s="10" t="s">
        <v>25</v>
      </c>
      <c r="M1392" s="10"/>
      <c r="N1392" s="14" t="str">
        <f t="shared" si="43"/>
        <v/>
      </c>
      <c r="O1392" s="10" t="s">
        <v>25</v>
      </c>
      <c r="P1392" s="16"/>
    </row>
    <row r="1393" spans="2:16" ht="43.5" customHeight="1" x14ac:dyDescent="0.25">
      <c r="B1393" s="17" t="s">
        <v>2580</v>
      </c>
      <c r="C1393" s="17" t="s">
        <v>2807</v>
      </c>
      <c r="D1393" s="18" t="s">
        <v>2582</v>
      </c>
      <c r="E1393" s="23" t="s">
        <v>2808</v>
      </c>
      <c r="F1393" s="20" t="s">
        <v>2584</v>
      </c>
      <c r="G1393" s="4"/>
      <c r="H1393" s="4"/>
      <c r="I1393" s="5"/>
      <c r="J1393" s="14" t="str">
        <f t="shared" si="42"/>
        <v/>
      </c>
      <c r="K1393" s="15"/>
      <c r="L1393" s="10" t="s">
        <v>25</v>
      </c>
      <c r="M1393" s="10"/>
      <c r="N1393" s="14" t="str">
        <f t="shared" si="43"/>
        <v/>
      </c>
      <c r="O1393" s="10" t="s">
        <v>36</v>
      </c>
      <c r="P1393" s="16"/>
    </row>
    <row r="1394" spans="2:16" ht="43.5" customHeight="1" x14ac:dyDescent="0.25">
      <c r="B1394" s="17" t="s">
        <v>2580</v>
      </c>
      <c r="C1394" s="17" t="s">
        <v>2809</v>
      </c>
      <c r="D1394" s="18" t="s">
        <v>2582</v>
      </c>
      <c r="E1394" s="23" t="s">
        <v>2810</v>
      </c>
      <c r="F1394" s="20" t="s">
        <v>2584</v>
      </c>
      <c r="G1394" s="4"/>
      <c r="H1394" s="4"/>
      <c r="I1394" s="5"/>
      <c r="J1394" s="14" t="str">
        <f t="shared" si="42"/>
        <v/>
      </c>
      <c r="K1394" s="15"/>
      <c r="L1394" s="10" t="s">
        <v>25</v>
      </c>
      <c r="M1394" s="10"/>
      <c r="N1394" s="14" t="str">
        <f t="shared" si="43"/>
        <v/>
      </c>
      <c r="O1394" s="10" t="s">
        <v>36</v>
      </c>
      <c r="P1394" s="16"/>
    </row>
    <row r="1395" spans="2:16" ht="43.5" customHeight="1" x14ac:dyDescent="0.25">
      <c r="B1395" s="17" t="s">
        <v>2580</v>
      </c>
      <c r="C1395" s="17" t="s">
        <v>2811</v>
      </c>
      <c r="D1395" s="18" t="s">
        <v>2582</v>
      </c>
      <c r="E1395" s="23" t="s">
        <v>2812</v>
      </c>
      <c r="F1395" s="20" t="s">
        <v>2584</v>
      </c>
      <c r="G1395" s="4"/>
      <c r="H1395" s="4"/>
      <c r="I1395" s="5"/>
      <c r="J1395" s="14" t="str">
        <f t="shared" si="42"/>
        <v/>
      </c>
      <c r="K1395" s="15"/>
      <c r="L1395" s="10" t="s">
        <v>25</v>
      </c>
      <c r="M1395" s="10"/>
      <c r="N1395" s="14" t="str">
        <f t="shared" si="43"/>
        <v/>
      </c>
      <c r="O1395" s="10" t="s">
        <v>36</v>
      </c>
      <c r="P1395" s="16"/>
    </row>
    <row r="1396" spans="2:16" ht="43.5" customHeight="1" x14ac:dyDescent="0.25">
      <c r="B1396" s="17" t="s">
        <v>2580</v>
      </c>
      <c r="C1396" s="17" t="s">
        <v>2813</v>
      </c>
      <c r="D1396" s="18" t="s">
        <v>2582</v>
      </c>
      <c r="E1396" s="23" t="s">
        <v>2814</v>
      </c>
      <c r="F1396" s="20" t="s">
        <v>2584</v>
      </c>
      <c r="G1396" s="4"/>
      <c r="H1396" s="4"/>
      <c r="I1396" s="5"/>
      <c r="J1396" s="14" t="str">
        <f t="shared" si="42"/>
        <v/>
      </c>
      <c r="K1396" s="15"/>
      <c r="L1396" s="10" t="s">
        <v>25</v>
      </c>
      <c r="M1396" s="10"/>
      <c r="N1396" s="14" t="str">
        <f t="shared" si="43"/>
        <v/>
      </c>
      <c r="O1396" s="10" t="s">
        <v>36</v>
      </c>
      <c r="P1396" s="16"/>
    </row>
    <row r="1397" spans="2:16" ht="43.5" customHeight="1" x14ac:dyDescent="0.25">
      <c r="B1397" s="17" t="s">
        <v>2580</v>
      </c>
      <c r="C1397" s="17" t="s">
        <v>2815</v>
      </c>
      <c r="D1397" s="18" t="s">
        <v>2582</v>
      </c>
      <c r="E1397" s="23" t="s">
        <v>2816</v>
      </c>
      <c r="F1397" s="20" t="s">
        <v>2584</v>
      </c>
      <c r="G1397" s="4"/>
      <c r="H1397" s="4"/>
      <c r="I1397" s="5"/>
      <c r="J1397" s="14" t="str">
        <f t="shared" si="42"/>
        <v/>
      </c>
      <c r="K1397" s="15"/>
      <c r="L1397" s="10" t="s">
        <v>25</v>
      </c>
      <c r="M1397" s="10"/>
      <c r="N1397" s="14" t="str">
        <f t="shared" si="43"/>
        <v/>
      </c>
      <c r="O1397" s="10" t="s">
        <v>36</v>
      </c>
      <c r="P1397" s="16"/>
    </row>
    <row r="1398" spans="2:16" ht="43.5" customHeight="1" x14ac:dyDescent="0.25">
      <c r="B1398" s="17" t="s">
        <v>2580</v>
      </c>
      <c r="C1398" s="17" t="s">
        <v>2817</v>
      </c>
      <c r="D1398" s="18" t="s">
        <v>2582</v>
      </c>
      <c r="E1398" s="23" t="s">
        <v>2818</v>
      </c>
      <c r="F1398" s="20" t="s">
        <v>2584</v>
      </c>
      <c r="G1398" s="4"/>
      <c r="H1398" s="4"/>
      <c r="I1398" s="5"/>
      <c r="J1398" s="14" t="str">
        <f t="shared" si="42"/>
        <v/>
      </c>
      <c r="K1398" s="15"/>
      <c r="L1398" s="10" t="s">
        <v>25</v>
      </c>
      <c r="M1398" s="10"/>
      <c r="N1398" s="14" t="str">
        <f t="shared" si="43"/>
        <v/>
      </c>
      <c r="O1398" s="10" t="s">
        <v>36</v>
      </c>
      <c r="P1398" s="16"/>
    </row>
    <row r="1399" spans="2:16" ht="43.5" customHeight="1" x14ac:dyDescent="0.25">
      <c r="B1399" s="17" t="s">
        <v>2580</v>
      </c>
      <c r="C1399" s="17" t="s">
        <v>2819</v>
      </c>
      <c r="D1399" s="18" t="s">
        <v>2582</v>
      </c>
      <c r="E1399" s="23" t="s">
        <v>2820</v>
      </c>
      <c r="F1399" s="20" t="s">
        <v>2584</v>
      </c>
      <c r="G1399" s="4"/>
      <c r="H1399" s="4"/>
      <c r="I1399" s="5"/>
      <c r="J1399" s="14" t="str">
        <f t="shared" si="42"/>
        <v/>
      </c>
      <c r="K1399" s="15"/>
      <c r="L1399" s="10" t="s">
        <v>25</v>
      </c>
      <c r="M1399" s="10"/>
      <c r="N1399" s="14" t="str">
        <f t="shared" si="43"/>
        <v/>
      </c>
      <c r="O1399" s="10" t="s">
        <v>36</v>
      </c>
      <c r="P1399" s="16"/>
    </row>
    <row r="1400" spans="2:16" ht="43.5" customHeight="1" x14ac:dyDescent="0.25">
      <c r="B1400" s="17" t="s">
        <v>2580</v>
      </c>
      <c r="C1400" s="17" t="s">
        <v>2821</v>
      </c>
      <c r="D1400" s="18" t="s">
        <v>2582</v>
      </c>
      <c r="E1400" s="23" t="s">
        <v>2822</v>
      </c>
      <c r="F1400" s="20" t="s">
        <v>2584</v>
      </c>
      <c r="G1400" s="4"/>
      <c r="H1400" s="4"/>
      <c r="I1400" s="5"/>
      <c r="J1400" s="14" t="str">
        <f t="shared" si="42"/>
        <v/>
      </c>
      <c r="K1400" s="15"/>
      <c r="L1400" s="10" t="s">
        <v>25</v>
      </c>
      <c r="M1400" s="10"/>
      <c r="N1400" s="14" t="str">
        <f t="shared" si="43"/>
        <v/>
      </c>
      <c r="O1400" s="10" t="s">
        <v>36</v>
      </c>
      <c r="P1400" s="16"/>
    </row>
    <row r="1401" spans="2:16" ht="57.95" customHeight="1" x14ac:dyDescent="0.25">
      <c r="B1401" s="17" t="s">
        <v>2580</v>
      </c>
      <c r="C1401" s="17" t="s">
        <v>2823</v>
      </c>
      <c r="D1401" s="18" t="s">
        <v>2582</v>
      </c>
      <c r="E1401" s="23" t="s">
        <v>2824</v>
      </c>
      <c r="F1401" s="20" t="s">
        <v>2584</v>
      </c>
      <c r="G1401" s="4"/>
      <c r="H1401" s="4"/>
      <c r="I1401" s="5"/>
      <c r="J1401" s="14" t="str">
        <f t="shared" si="42"/>
        <v/>
      </c>
      <c r="K1401" s="15"/>
      <c r="L1401" s="10" t="s">
        <v>25</v>
      </c>
      <c r="M1401" s="10"/>
      <c r="N1401" s="14" t="str">
        <f t="shared" si="43"/>
        <v/>
      </c>
      <c r="O1401" s="10" t="s">
        <v>36</v>
      </c>
      <c r="P1401" s="16"/>
    </row>
    <row r="1402" spans="2:16" ht="43.5" customHeight="1" x14ac:dyDescent="0.25">
      <c r="B1402" s="17" t="s">
        <v>2580</v>
      </c>
      <c r="C1402" s="17" t="s">
        <v>2825</v>
      </c>
      <c r="D1402" s="18" t="s">
        <v>2582</v>
      </c>
      <c r="E1402" s="23" t="s">
        <v>2826</v>
      </c>
      <c r="F1402" s="20" t="s">
        <v>2584</v>
      </c>
      <c r="G1402" s="4"/>
      <c r="H1402" s="4"/>
      <c r="I1402" s="5"/>
      <c r="J1402" s="14" t="str">
        <f t="shared" si="42"/>
        <v/>
      </c>
      <c r="K1402" s="15"/>
      <c r="L1402" s="10" t="s">
        <v>25</v>
      </c>
      <c r="M1402" s="10"/>
      <c r="N1402" s="14" t="str">
        <f t="shared" si="43"/>
        <v/>
      </c>
      <c r="O1402" s="10" t="s">
        <v>36</v>
      </c>
      <c r="P1402" s="16"/>
    </row>
    <row r="1403" spans="2:16" ht="43.5" customHeight="1" x14ac:dyDescent="0.25">
      <c r="B1403" s="17" t="s">
        <v>2580</v>
      </c>
      <c r="C1403" s="17" t="s">
        <v>2827</v>
      </c>
      <c r="D1403" s="18" t="s">
        <v>2582</v>
      </c>
      <c r="E1403" s="23" t="s">
        <v>2828</v>
      </c>
      <c r="F1403" s="20" t="s">
        <v>2584</v>
      </c>
      <c r="G1403" s="4"/>
      <c r="H1403" s="4"/>
      <c r="I1403" s="5"/>
      <c r="J1403" s="14" t="str">
        <f t="shared" si="42"/>
        <v/>
      </c>
      <c r="K1403" s="15"/>
      <c r="L1403" s="10" t="s">
        <v>25</v>
      </c>
      <c r="M1403" s="10"/>
      <c r="N1403" s="14" t="str">
        <f t="shared" si="43"/>
        <v/>
      </c>
      <c r="O1403" s="10" t="s">
        <v>36</v>
      </c>
      <c r="P1403" s="16"/>
    </row>
    <row r="1404" spans="2:16" ht="43.5" customHeight="1" x14ac:dyDescent="0.25">
      <c r="B1404" s="17" t="s">
        <v>2580</v>
      </c>
      <c r="C1404" s="17" t="s">
        <v>2829</v>
      </c>
      <c r="D1404" s="18" t="s">
        <v>2582</v>
      </c>
      <c r="E1404" s="23" t="s">
        <v>2830</v>
      </c>
      <c r="F1404" s="20" t="s">
        <v>2584</v>
      </c>
      <c r="G1404" s="4"/>
      <c r="H1404" s="4"/>
      <c r="I1404" s="5"/>
      <c r="J1404" s="14" t="str">
        <f t="shared" si="42"/>
        <v/>
      </c>
      <c r="K1404" s="15"/>
      <c r="L1404" s="10" t="s">
        <v>25</v>
      </c>
      <c r="M1404" s="10"/>
      <c r="N1404" s="14" t="str">
        <f t="shared" si="43"/>
        <v/>
      </c>
      <c r="O1404" s="10" t="s">
        <v>36</v>
      </c>
      <c r="P1404" s="16"/>
    </row>
    <row r="1405" spans="2:16" ht="43.5" customHeight="1" x14ac:dyDescent="0.25">
      <c r="B1405" s="17" t="s">
        <v>2580</v>
      </c>
      <c r="C1405" s="17" t="s">
        <v>2831</v>
      </c>
      <c r="D1405" s="18" t="s">
        <v>2582</v>
      </c>
      <c r="E1405" s="23" t="s">
        <v>2832</v>
      </c>
      <c r="F1405" s="20" t="s">
        <v>2584</v>
      </c>
      <c r="G1405" s="4"/>
      <c r="H1405" s="4"/>
      <c r="I1405" s="5"/>
      <c r="J1405" s="14" t="str">
        <f t="shared" si="42"/>
        <v/>
      </c>
      <c r="K1405" s="15"/>
      <c r="L1405" s="10" t="s">
        <v>25</v>
      </c>
      <c r="M1405" s="10"/>
      <c r="N1405" s="14" t="str">
        <f t="shared" si="43"/>
        <v/>
      </c>
      <c r="O1405" s="10" t="s">
        <v>36</v>
      </c>
      <c r="P1405" s="16"/>
    </row>
    <row r="1406" spans="2:16" ht="43.5" customHeight="1" x14ac:dyDescent="0.25">
      <c r="B1406" s="17" t="s">
        <v>2580</v>
      </c>
      <c r="C1406" s="17" t="s">
        <v>2833</v>
      </c>
      <c r="D1406" s="18" t="s">
        <v>2582</v>
      </c>
      <c r="E1406" s="23" t="s">
        <v>2834</v>
      </c>
      <c r="F1406" s="20" t="s">
        <v>2584</v>
      </c>
      <c r="G1406" s="4"/>
      <c r="H1406" s="4"/>
      <c r="I1406" s="5"/>
      <c r="J1406" s="14" t="str">
        <f t="shared" si="42"/>
        <v/>
      </c>
      <c r="K1406" s="15"/>
      <c r="L1406" s="10" t="s">
        <v>25</v>
      </c>
      <c r="M1406" s="10"/>
      <c r="N1406" s="14" t="str">
        <f t="shared" si="43"/>
        <v/>
      </c>
      <c r="O1406" s="10" t="s">
        <v>25</v>
      </c>
      <c r="P1406" s="16"/>
    </row>
    <row r="1407" spans="2:16" ht="43.5" customHeight="1" x14ac:dyDescent="0.25">
      <c r="B1407" s="17" t="s">
        <v>2580</v>
      </c>
      <c r="C1407" s="17" t="s">
        <v>2835</v>
      </c>
      <c r="D1407" s="18" t="s">
        <v>2582</v>
      </c>
      <c r="E1407" s="23" t="s">
        <v>2836</v>
      </c>
      <c r="F1407" s="20" t="s">
        <v>2584</v>
      </c>
      <c r="G1407" s="4"/>
      <c r="H1407" s="4"/>
      <c r="I1407" s="5"/>
      <c r="J1407" s="14" t="str">
        <f t="shared" si="42"/>
        <v/>
      </c>
      <c r="K1407" s="15"/>
      <c r="L1407" s="10" t="s">
        <v>25</v>
      </c>
      <c r="M1407" s="10"/>
      <c r="N1407" s="14" t="str">
        <f t="shared" si="43"/>
        <v/>
      </c>
      <c r="O1407" s="10" t="s">
        <v>25</v>
      </c>
      <c r="P1407" s="16"/>
    </row>
    <row r="1408" spans="2:16" ht="43.5" customHeight="1" x14ac:dyDescent="0.25">
      <c r="B1408" s="17" t="s">
        <v>2580</v>
      </c>
      <c r="C1408" s="17" t="s">
        <v>2837</v>
      </c>
      <c r="D1408" s="18" t="s">
        <v>2582</v>
      </c>
      <c r="E1408" s="23" t="s">
        <v>2838</v>
      </c>
      <c r="F1408" s="20" t="s">
        <v>2584</v>
      </c>
      <c r="G1408" s="4"/>
      <c r="H1408" s="4"/>
      <c r="I1408" s="5"/>
      <c r="J1408" s="14" t="str">
        <f t="shared" si="42"/>
        <v/>
      </c>
      <c r="K1408" s="15"/>
      <c r="L1408" s="10" t="s">
        <v>25</v>
      </c>
      <c r="M1408" s="10"/>
      <c r="N1408" s="14" t="str">
        <f t="shared" si="43"/>
        <v/>
      </c>
      <c r="O1408" s="10" t="s">
        <v>25</v>
      </c>
      <c r="P1408" s="16"/>
    </row>
    <row r="1409" spans="2:16" ht="43.5" customHeight="1" x14ac:dyDescent="0.25">
      <c r="B1409" s="17" t="s">
        <v>2580</v>
      </c>
      <c r="C1409" s="17" t="s">
        <v>2839</v>
      </c>
      <c r="D1409" s="18" t="s">
        <v>2582</v>
      </c>
      <c r="E1409" s="23" t="s">
        <v>2840</v>
      </c>
      <c r="F1409" s="20" t="s">
        <v>2584</v>
      </c>
      <c r="G1409" s="4"/>
      <c r="H1409" s="4"/>
      <c r="I1409" s="5"/>
      <c r="J1409" s="14" t="str">
        <f t="shared" si="42"/>
        <v/>
      </c>
      <c r="K1409" s="15"/>
      <c r="L1409" s="10" t="s">
        <v>25</v>
      </c>
      <c r="M1409" s="10"/>
      <c r="N1409" s="14" t="str">
        <f t="shared" si="43"/>
        <v/>
      </c>
      <c r="O1409" s="10" t="s">
        <v>25</v>
      </c>
      <c r="P1409" s="16"/>
    </row>
    <row r="1410" spans="2:16" ht="43.5" customHeight="1" x14ac:dyDescent="0.25">
      <c r="B1410" s="17" t="s">
        <v>2580</v>
      </c>
      <c r="C1410" s="17" t="s">
        <v>2841</v>
      </c>
      <c r="D1410" s="18" t="s">
        <v>2582</v>
      </c>
      <c r="E1410" s="23" t="s">
        <v>2842</v>
      </c>
      <c r="F1410" s="20" t="s">
        <v>2584</v>
      </c>
      <c r="G1410" s="4"/>
      <c r="H1410" s="4"/>
      <c r="I1410" s="5"/>
      <c r="J1410" s="14" t="str">
        <f t="shared" si="42"/>
        <v/>
      </c>
      <c r="K1410" s="15"/>
      <c r="L1410" s="10" t="s">
        <v>25</v>
      </c>
      <c r="M1410" s="10"/>
      <c r="N1410" s="14" t="str">
        <f t="shared" si="43"/>
        <v/>
      </c>
      <c r="O1410" s="10" t="s">
        <v>25</v>
      </c>
      <c r="P1410" s="16"/>
    </row>
    <row r="1411" spans="2:16" ht="43.5" customHeight="1" x14ac:dyDescent="0.25">
      <c r="B1411" s="17" t="s">
        <v>2580</v>
      </c>
      <c r="C1411" s="17" t="s">
        <v>2843</v>
      </c>
      <c r="D1411" s="18" t="s">
        <v>2582</v>
      </c>
      <c r="E1411" s="23" t="s">
        <v>2844</v>
      </c>
      <c r="F1411" s="20" t="s">
        <v>2584</v>
      </c>
      <c r="G1411" s="4"/>
      <c r="H1411" s="4"/>
      <c r="I1411" s="5"/>
      <c r="J1411" s="14" t="str">
        <f t="shared" si="42"/>
        <v/>
      </c>
      <c r="K1411" s="15"/>
      <c r="L1411" s="10" t="s">
        <v>25</v>
      </c>
      <c r="M1411" s="10"/>
      <c r="N1411" s="14" t="str">
        <f t="shared" si="43"/>
        <v/>
      </c>
      <c r="O1411" s="10" t="s">
        <v>25</v>
      </c>
      <c r="P1411" s="16"/>
    </row>
    <row r="1412" spans="2:16" ht="116.1" customHeight="1" x14ac:dyDescent="0.25">
      <c r="B1412" s="10" t="s">
        <v>2845</v>
      </c>
      <c r="C1412" s="10" t="s">
        <v>2846</v>
      </c>
      <c r="D1412" s="11" t="s">
        <v>2847</v>
      </c>
      <c r="E1412" s="22" t="s">
        <v>2848</v>
      </c>
      <c r="F1412" s="13" t="s">
        <v>2849</v>
      </c>
      <c r="G1412" s="4"/>
      <c r="H1412" s="4"/>
      <c r="I1412" s="5"/>
      <c r="J1412" s="14" t="str">
        <f t="shared" si="42"/>
        <v/>
      </c>
      <c r="K1412" s="15"/>
      <c r="L1412" s="10" t="s">
        <v>25</v>
      </c>
      <c r="M1412" s="10"/>
      <c r="N1412" s="14" t="str">
        <f t="shared" si="43"/>
        <v/>
      </c>
      <c r="O1412" s="10" t="s">
        <v>25</v>
      </c>
      <c r="P1412" s="16"/>
    </row>
    <row r="1413" spans="2:16" ht="72.599999999999994" customHeight="1" x14ac:dyDescent="0.25">
      <c r="B1413" s="10" t="s">
        <v>2845</v>
      </c>
      <c r="C1413" s="10" t="s">
        <v>2850</v>
      </c>
      <c r="D1413" s="11" t="s">
        <v>2847</v>
      </c>
      <c r="E1413" s="22" t="s">
        <v>2851</v>
      </c>
      <c r="F1413" s="13" t="s">
        <v>2849</v>
      </c>
      <c r="G1413" s="4"/>
      <c r="H1413" s="4"/>
      <c r="I1413" s="5"/>
      <c r="J1413" s="14" t="str">
        <f t="shared" si="42"/>
        <v/>
      </c>
      <c r="K1413" s="15"/>
      <c r="L1413" s="10" t="s">
        <v>25</v>
      </c>
      <c r="M1413" s="10"/>
      <c r="N1413" s="14" t="str">
        <f t="shared" si="43"/>
        <v/>
      </c>
      <c r="O1413" s="10" t="s">
        <v>25</v>
      </c>
      <c r="P1413" s="16"/>
    </row>
    <row r="1414" spans="2:16" ht="57.95" customHeight="1" x14ac:dyDescent="0.25">
      <c r="B1414" s="10" t="s">
        <v>2845</v>
      </c>
      <c r="C1414" s="10" t="s">
        <v>2852</v>
      </c>
      <c r="D1414" s="11" t="s">
        <v>2847</v>
      </c>
      <c r="E1414" s="22" t="s">
        <v>2853</v>
      </c>
      <c r="F1414" s="13" t="s">
        <v>2849</v>
      </c>
      <c r="G1414" s="4"/>
      <c r="H1414" s="4"/>
      <c r="I1414" s="5"/>
      <c r="J1414" s="14" t="str">
        <f t="shared" si="42"/>
        <v/>
      </c>
      <c r="K1414" s="15"/>
      <c r="L1414" s="10" t="s">
        <v>25</v>
      </c>
      <c r="M1414" s="10"/>
      <c r="N1414" s="14" t="str">
        <f t="shared" si="43"/>
        <v/>
      </c>
      <c r="O1414" s="10" t="s">
        <v>36</v>
      </c>
      <c r="P1414" s="16"/>
    </row>
    <row r="1415" spans="2:16" ht="57.95" customHeight="1" x14ac:dyDescent="0.25">
      <c r="B1415" s="10" t="s">
        <v>2845</v>
      </c>
      <c r="C1415" s="10" t="s">
        <v>2854</v>
      </c>
      <c r="D1415" s="11" t="s">
        <v>2847</v>
      </c>
      <c r="E1415" s="22" t="s">
        <v>2855</v>
      </c>
      <c r="F1415" s="13" t="s">
        <v>2849</v>
      </c>
      <c r="G1415" s="4"/>
      <c r="H1415" s="4"/>
      <c r="I1415" s="5"/>
      <c r="J1415" s="14" t="str">
        <f t="shared" ref="J1415:J1478" si="44">IF(G1415&lt;&gt;"Sim","",IF(H1415="Atende",5,IF(H1415="Atende parcialmente",2,IF(H1415="Não atende",0,""))))</f>
        <v/>
      </c>
      <c r="K1415" s="15"/>
      <c r="L1415" s="10" t="s">
        <v>25</v>
      </c>
      <c r="M1415" s="10"/>
      <c r="N1415" s="14" t="str">
        <f t="shared" ref="N1415:N1478" si="45">IF(L1415&lt;&gt;"Sim","",IF(M1415="Atende",5,IF(M1415="Atende parcialmente",2,IF(M1415="Não atende",0,""))))</f>
        <v/>
      </c>
      <c r="O1415" s="10" t="s">
        <v>36</v>
      </c>
      <c r="P1415" s="16"/>
    </row>
    <row r="1416" spans="2:16" ht="57.95" customHeight="1" x14ac:dyDescent="0.25">
      <c r="B1416" s="10" t="s">
        <v>2845</v>
      </c>
      <c r="C1416" s="10" t="s">
        <v>2856</v>
      </c>
      <c r="D1416" s="11" t="s">
        <v>2847</v>
      </c>
      <c r="E1416" s="22" t="s">
        <v>2857</v>
      </c>
      <c r="F1416" s="13" t="s">
        <v>2849</v>
      </c>
      <c r="G1416" s="4"/>
      <c r="H1416" s="4"/>
      <c r="I1416" s="5"/>
      <c r="J1416" s="14" t="str">
        <f t="shared" si="44"/>
        <v/>
      </c>
      <c r="K1416" s="15"/>
      <c r="L1416" s="10" t="s">
        <v>25</v>
      </c>
      <c r="M1416" s="10"/>
      <c r="N1416" s="14" t="str">
        <f t="shared" si="45"/>
        <v/>
      </c>
      <c r="O1416" s="10" t="s">
        <v>36</v>
      </c>
      <c r="P1416" s="16"/>
    </row>
    <row r="1417" spans="2:16" ht="57.95" customHeight="1" x14ac:dyDescent="0.25">
      <c r="B1417" s="10" t="s">
        <v>2845</v>
      </c>
      <c r="C1417" s="10" t="s">
        <v>2858</v>
      </c>
      <c r="D1417" s="11" t="s">
        <v>2847</v>
      </c>
      <c r="E1417" s="22" t="s">
        <v>2859</v>
      </c>
      <c r="F1417" s="13" t="s">
        <v>2849</v>
      </c>
      <c r="G1417" s="4"/>
      <c r="H1417" s="4"/>
      <c r="I1417" s="5"/>
      <c r="J1417" s="14" t="str">
        <f t="shared" si="44"/>
        <v/>
      </c>
      <c r="K1417" s="15"/>
      <c r="L1417" s="10" t="s">
        <v>25</v>
      </c>
      <c r="M1417" s="10"/>
      <c r="N1417" s="14" t="str">
        <f t="shared" si="45"/>
        <v/>
      </c>
      <c r="O1417" s="10" t="s">
        <v>25</v>
      </c>
      <c r="P1417" s="16"/>
    </row>
    <row r="1418" spans="2:16" ht="57.95" customHeight="1" x14ac:dyDescent="0.25">
      <c r="B1418" s="10" t="s">
        <v>2845</v>
      </c>
      <c r="C1418" s="10" t="s">
        <v>2860</v>
      </c>
      <c r="D1418" s="11" t="s">
        <v>2847</v>
      </c>
      <c r="E1418" s="22" t="s">
        <v>2861</v>
      </c>
      <c r="F1418" s="13" t="s">
        <v>2849</v>
      </c>
      <c r="G1418" s="4"/>
      <c r="H1418" s="4"/>
      <c r="I1418" s="5"/>
      <c r="J1418" s="14" t="str">
        <f t="shared" si="44"/>
        <v/>
      </c>
      <c r="K1418" s="15"/>
      <c r="L1418" s="10" t="s">
        <v>25</v>
      </c>
      <c r="M1418" s="10"/>
      <c r="N1418" s="14" t="str">
        <f t="shared" si="45"/>
        <v/>
      </c>
      <c r="O1418" s="10" t="s">
        <v>25</v>
      </c>
      <c r="P1418" s="16"/>
    </row>
    <row r="1419" spans="2:16" ht="57.95" customHeight="1" x14ac:dyDescent="0.25">
      <c r="B1419" s="10" t="s">
        <v>2845</v>
      </c>
      <c r="C1419" s="10" t="s">
        <v>2862</v>
      </c>
      <c r="D1419" s="11" t="s">
        <v>2847</v>
      </c>
      <c r="E1419" s="22" t="s">
        <v>2863</v>
      </c>
      <c r="F1419" s="13" t="s">
        <v>2849</v>
      </c>
      <c r="G1419" s="4"/>
      <c r="H1419" s="4"/>
      <c r="I1419" s="5"/>
      <c r="J1419" s="14" t="str">
        <f t="shared" si="44"/>
        <v/>
      </c>
      <c r="K1419" s="15"/>
      <c r="L1419" s="10" t="s">
        <v>25</v>
      </c>
      <c r="M1419" s="10"/>
      <c r="N1419" s="14" t="str">
        <f t="shared" si="45"/>
        <v/>
      </c>
      <c r="O1419" s="10" t="s">
        <v>25</v>
      </c>
      <c r="P1419" s="16"/>
    </row>
    <row r="1420" spans="2:16" ht="57.95" customHeight="1" x14ac:dyDescent="0.25">
      <c r="B1420" s="10" t="s">
        <v>2845</v>
      </c>
      <c r="C1420" s="10" t="s">
        <v>2864</v>
      </c>
      <c r="D1420" s="11" t="s">
        <v>2847</v>
      </c>
      <c r="E1420" s="22" t="s">
        <v>2865</v>
      </c>
      <c r="F1420" s="13" t="s">
        <v>2849</v>
      </c>
      <c r="G1420" s="4"/>
      <c r="H1420" s="4"/>
      <c r="I1420" s="5"/>
      <c r="J1420" s="14" t="str">
        <f t="shared" si="44"/>
        <v/>
      </c>
      <c r="K1420" s="15"/>
      <c r="L1420" s="10" t="s">
        <v>25</v>
      </c>
      <c r="M1420" s="10"/>
      <c r="N1420" s="14" t="str">
        <f t="shared" si="45"/>
        <v/>
      </c>
      <c r="O1420" s="10" t="s">
        <v>36</v>
      </c>
      <c r="P1420" s="16"/>
    </row>
    <row r="1421" spans="2:16" ht="57.95" customHeight="1" x14ac:dyDescent="0.25">
      <c r="B1421" s="10" t="s">
        <v>2845</v>
      </c>
      <c r="C1421" s="10" t="s">
        <v>2866</v>
      </c>
      <c r="D1421" s="11" t="s">
        <v>2847</v>
      </c>
      <c r="E1421" s="22" t="s">
        <v>2867</v>
      </c>
      <c r="F1421" s="13" t="s">
        <v>2849</v>
      </c>
      <c r="G1421" s="4"/>
      <c r="H1421" s="4"/>
      <c r="I1421" s="5"/>
      <c r="J1421" s="14" t="str">
        <f t="shared" si="44"/>
        <v/>
      </c>
      <c r="K1421" s="15"/>
      <c r="L1421" s="10" t="s">
        <v>25</v>
      </c>
      <c r="M1421" s="10"/>
      <c r="N1421" s="14" t="str">
        <f t="shared" si="45"/>
        <v/>
      </c>
      <c r="O1421" s="10" t="s">
        <v>36</v>
      </c>
      <c r="P1421" s="16"/>
    </row>
    <row r="1422" spans="2:16" ht="72.599999999999994" customHeight="1" x14ac:dyDescent="0.25">
      <c r="B1422" s="10" t="s">
        <v>2845</v>
      </c>
      <c r="C1422" s="10" t="s">
        <v>2868</v>
      </c>
      <c r="D1422" s="11" t="s">
        <v>2847</v>
      </c>
      <c r="E1422" s="22" t="s">
        <v>2869</v>
      </c>
      <c r="F1422" s="13" t="s">
        <v>2849</v>
      </c>
      <c r="G1422" s="4"/>
      <c r="H1422" s="4"/>
      <c r="I1422" s="5"/>
      <c r="J1422" s="14" t="str">
        <f t="shared" si="44"/>
        <v/>
      </c>
      <c r="K1422" s="15"/>
      <c r="L1422" s="10" t="s">
        <v>25</v>
      </c>
      <c r="M1422" s="10"/>
      <c r="N1422" s="14" t="str">
        <f t="shared" si="45"/>
        <v/>
      </c>
      <c r="O1422" s="10" t="s">
        <v>36</v>
      </c>
      <c r="P1422" s="16"/>
    </row>
    <row r="1423" spans="2:16" ht="57.95" customHeight="1" x14ac:dyDescent="0.25">
      <c r="B1423" s="10" t="s">
        <v>2845</v>
      </c>
      <c r="C1423" s="10" t="s">
        <v>2870</v>
      </c>
      <c r="D1423" s="11" t="s">
        <v>2847</v>
      </c>
      <c r="E1423" s="22" t="s">
        <v>2871</v>
      </c>
      <c r="F1423" s="13" t="s">
        <v>2849</v>
      </c>
      <c r="G1423" s="4"/>
      <c r="H1423" s="4"/>
      <c r="I1423" s="5"/>
      <c r="J1423" s="14" t="str">
        <f t="shared" si="44"/>
        <v/>
      </c>
      <c r="K1423" s="15"/>
      <c r="L1423" s="10" t="s">
        <v>25</v>
      </c>
      <c r="M1423" s="10"/>
      <c r="N1423" s="14" t="str">
        <f t="shared" si="45"/>
        <v/>
      </c>
      <c r="O1423" s="10" t="s">
        <v>25</v>
      </c>
      <c r="P1423" s="16"/>
    </row>
    <row r="1424" spans="2:16" ht="43.5" customHeight="1" x14ac:dyDescent="0.25">
      <c r="B1424" s="10" t="s">
        <v>2845</v>
      </c>
      <c r="C1424" s="10" t="s">
        <v>2872</v>
      </c>
      <c r="D1424" s="11" t="s">
        <v>2847</v>
      </c>
      <c r="E1424" s="22" t="s">
        <v>2873</v>
      </c>
      <c r="F1424" s="13" t="s">
        <v>2849</v>
      </c>
      <c r="G1424" s="4"/>
      <c r="H1424" s="4"/>
      <c r="I1424" s="5"/>
      <c r="J1424" s="14" t="str">
        <f t="shared" si="44"/>
        <v/>
      </c>
      <c r="K1424" s="15"/>
      <c r="L1424" s="10" t="s">
        <v>25</v>
      </c>
      <c r="M1424" s="10"/>
      <c r="N1424" s="14" t="str">
        <f t="shared" si="45"/>
        <v/>
      </c>
      <c r="O1424" s="10" t="s">
        <v>25</v>
      </c>
      <c r="P1424" s="16"/>
    </row>
    <row r="1425" spans="2:16" ht="43.5" customHeight="1" x14ac:dyDescent="0.25">
      <c r="B1425" s="10" t="s">
        <v>2845</v>
      </c>
      <c r="C1425" s="10" t="s">
        <v>2874</v>
      </c>
      <c r="D1425" s="11" t="s">
        <v>2847</v>
      </c>
      <c r="E1425" s="22" t="s">
        <v>2875</v>
      </c>
      <c r="F1425" s="13" t="s">
        <v>2849</v>
      </c>
      <c r="G1425" s="4"/>
      <c r="H1425" s="4"/>
      <c r="I1425" s="5"/>
      <c r="J1425" s="14" t="str">
        <f t="shared" si="44"/>
        <v/>
      </c>
      <c r="K1425" s="15"/>
      <c r="L1425" s="10" t="s">
        <v>25</v>
      </c>
      <c r="M1425" s="10"/>
      <c r="N1425" s="14" t="str">
        <f t="shared" si="45"/>
        <v/>
      </c>
      <c r="O1425" s="10" t="s">
        <v>25</v>
      </c>
      <c r="P1425" s="16"/>
    </row>
    <row r="1426" spans="2:16" ht="43.5" customHeight="1" x14ac:dyDescent="0.25">
      <c r="B1426" s="10" t="s">
        <v>2845</v>
      </c>
      <c r="C1426" s="10" t="s">
        <v>2876</v>
      </c>
      <c r="D1426" s="11" t="s">
        <v>2847</v>
      </c>
      <c r="E1426" s="22" t="s">
        <v>2877</v>
      </c>
      <c r="F1426" s="13" t="s">
        <v>2849</v>
      </c>
      <c r="G1426" s="4"/>
      <c r="H1426" s="4"/>
      <c r="I1426" s="5"/>
      <c r="J1426" s="14" t="str">
        <f t="shared" si="44"/>
        <v/>
      </c>
      <c r="K1426" s="15"/>
      <c r="L1426" s="10" t="s">
        <v>25</v>
      </c>
      <c r="M1426" s="10"/>
      <c r="N1426" s="14" t="str">
        <f t="shared" si="45"/>
        <v/>
      </c>
      <c r="O1426" s="10" t="s">
        <v>36</v>
      </c>
      <c r="P1426" s="16"/>
    </row>
    <row r="1427" spans="2:16" ht="43.5" customHeight="1" x14ac:dyDescent="0.25">
      <c r="B1427" s="10" t="s">
        <v>2845</v>
      </c>
      <c r="C1427" s="10" t="s">
        <v>2878</v>
      </c>
      <c r="D1427" s="11" t="s">
        <v>2847</v>
      </c>
      <c r="E1427" s="22" t="s">
        <v>2879</v>
      </c>
      <c r="F1427" s="13" t="s">
        <v>2849</v>
      </c>
      <c r="G1427" s="4"/>
      <c r="H1427" s="4"/>
      <c r="I1427" s="5"/>
      <c r="J1427" s="14" t="str">
        <f t="shared" si="44"/>
        <v/>
      </c>
      <c r="K1427" s="15"/>
      <c r="L1427" s="10" t="s">
        <v>25</v>
      </c>
      <c r="M1427" s="10"/>
      <c r="N1427" s="14" t="str">
        <f t="shared" si="45"/>
        <v/>
      </c>
      <c r="O1427" s="10" t="s">
        <v>36</v>
      </c>
      <c r="P1427" s="16"/>
    </row>
    <row r="1428" spans="2:16" ht="43.5" customHeight="1" x14ac:dyDescent="0.25">
      <c r="B1428" s="10" t="s">
        <v>2845</v>
      </c>
      <c r="C1428" s="10" t="s">
        <v>2880</v>
      </c>
      <c r="D1428" s="11" t="s">
        <v>2847</v>
      </c>
      <c r="E1428" s="22" t="s">
        <v>2881</v>
      </c>
      <c r="F1428" s="13" t="s">
        <v>2849</v>
      </c>
      <c r="G1428" s="4"/>
      <c r="H1428" s="4"/>
      <c r="I1428" s="5"/>
      <c r="J1428" s="14" t="str">
        <f t="shared" si="44"/>
        <v/>
      </c>
      <c r="K1428" s="15"/>
      <c r="L1428" s="10" t="s">
        <v>25</v>
      </c>
      <c r="M1428" s="10"/>
      <c r="N1428" s="14" t="str">
        <f t="shared" si="45"/>
        <v/>
      </c>
      <c r="O1428" s="10" t="s">
        <v>36</v>
      </c>
      <c r="P1428" s="16"/>
    </row>
    <row r="1429" spans="2:16" ht="43.5" customHeight="1" x14ac:dyDescent="0.25">
      <c r="B1429" s="10" t="s">
        <v>2845</v>
      </c>
      <c r="C1429" s="10" t="s">
        <v>2882</v>
      </c>
      <c r="D1429" s="11" t="s">
        <v>2847</v>
      </c>
      <c r="E1429" s="22" t="s">
        <v>2883</v>
      </c>
      <c r="F1429" s="13" t="s">
        <v>2849</v>
      </c>
      <c r="G1429" s="4"/>
      <c r="H1429" s="4"/>
      <c r="I1429" s="5"/>
      <c r="J1429" s="14" t="str">
        <f t="shared" si="44"/>
        <v/>
      </c>
      <c r="K1429" s="15"/>
      <c r="L1429" s="10" t="s">
        <v>25</v>
      </c>
      <c r="M1429" s="10"/>
      <c r="N1429" s="14" t="str">
        <f t="shared" si="45"/>
        <v/>
      </c>
      <c r="O1429" s="10" t="s">
        <v>36</v>
      </c>
      <c r="P1429" s="16"/>
    </row>
    <row r="1430" spans="2:16" ht="43.5" customHeight="1" x14ac:dyDescent="0.25">
      <c r="B1430" s="10" t="s">
        <v>2845</v>
      </c>
      <c r="C1430" s="10" t="s">
        <v>2884</v>
      </c>
      <c r="D1430" s="11" t="s">
        <v>2847</v>
      </c>
      <c r="E1430" s="22" t="s">
        <v>2885</v>
      </c>
      <c r="F1430" s="13" t="s">
        <v>2849</v>
      </c>
      <c r="G1430" s="4"/>
      <c r="H1430" s="4"/>
      <c r="I1430" s="5"/>
      <c r="J1430" s="14" t="str">
        <f t="shared" si="44"/>
        <v/>
      </c>
      <c r="K1430" s="15"/>
      <c r="L1430" s="10" t="s">
        <v>25</v>
      </c>
      <c r="M1430" s="10"/>
      <c r="N1430" s="14" t="str">
        <f t="shared" si="45"/>
        <v/>
      </c>
      <c r="O1430" s="10" t="s">
        <v>36</v>
      </c>
      <c r="P1430" s="16"/>
    </row>
    <row r="1431" spans="2:16" ht="43.5" customHeight="1" x14ac:dyDescent="0.25">
      <c r="B1431" s="10" t="s">
        <v>2845</v>
      </c>
      <c r="C1431" s="10" t="s">
        <v>2886</v>
      </c>
      <c r="D1431" s="11" t="s">
        <v>2847</v>
      </c>
      <c r="E1431" s="22" t="s">
        <v>2887</v>
      </c>
      <c r="F1431" s="13" t="s">
        <v>2849</v>
      </c>
      <c r="G1431" s="4"/>
      <c r="H1431" s="4"/>
      <c r="I1431" s="5"/>
      <c r="J1431" s="14" t="str">
        <f t="shared" si="44"/>
        <v/>
      </c>
      <c r="K1431" s="15"/>
      <c r="L1431" s="10" t="s">
        <v>25</v>
      </c>
      <c r="M1431" s="10"/>
      <c r="N1431" s="14" t="str">
        <f t="shared" si="45"/>
        <v/>
      </c>
      <c r="O1431" s="10" t="s">
        <v>36</v>
      </c>
      <c r="P1431" s="16"/>
    </row>
    <row r="1432" spans="2:16" ht="43.5" customHeight="1" x14ac:dyDescent="0.25">
      <c r="B1432" s="10" t="s">
        <v>2845</v>
      </c>
      <c r="C1432" s="10" t="s">
        <v>2888</v>
      </c>
      <c r="D1432" s="11" t="s">
        <v>2847</v>
      </c>
      <c r="E1432" s="22" t="s">
        <v>2889</v>
      </c>
      <c r="F1432" s="13" t="s">
        <v>2849</v>
      </c>
      <c r="G1432" s="4"/>
      <c r="H1432" s="4"/>
      <c r="I1432" s="5"/>
      <c r="J1432" s="14" t="str">
        <f t="shared" si="44"/>
        <v/>
      </c>
      <c r="K1432" s="15"/>
      <c r="L1432" s="10" t="s">
        <v>25</v>
      </c>
      <c r="M1432" s="10"/>
      <c r="N1432" s="14" t="str">
        <f t="shared" si="45"/>
        <v/>
      </c>
      <c r="O1432" s="10" t="s">
        <v>36</v>
      </c>
      <c r="P1432" s="16"/>
    </row>
    <row r="1433" spans="2:16" ht="43.5" customHeight="1" x14ac:dyDescent="0.25">
      <c r="B1433" s="10" t="s">
        <v>2845</v>
      </c>
      <c r="C1433" s="10" t="s">
        <v>2890</v>
      </c>
      <c r="D1433" s="11" t="s">
        <v>2847</v>
      </c>
      <c r="E1433" s="22" t="s">
        <v>2891</v>
      </c>
      <c r="F1433" s="13" t="s">
        <v>2849</v>
      </c>
      <c r="G1433" s="4"/>
      <c r="H1433" s="4"/>
      <c r="I1433" s="5"/>
      <c r="J1433" s="14" t="str">
        <f t="shared" si="44"/>
        <v/>
      </c>
      <c r="K1433" s="15"/>
      <c r="L1433" s="10" t="s">
        <v>25</v>
      </c>
      <c r="M1433" s="10"/>
      <c r="N1433" s="14" t="str">
        <f t="shared" si="45"/>
        <v/>
      </c>
      <c r="O1433" s="10" t="s">
        <v>36</v>
      </c>
      <c r="P1433" s="16"/>
    </row>
    <row r="1434" spans="2:16" ht="43.5" customHeight="1" x14ac:dyDescent="0.25">
      <c r="B1434" s="10" t="s">
        <v>2845</v>
      </c>
      <c r="C1434" s="10" t="s">
        <v>2892</v>
      </c>
      <c r="D1434" s="11" t="s">
        <v>2847</v>
      </c>
      <c r="E1434" s="22" t="s">
        <v>2893</v>
      </c>
      <c r="F1434" s="13" t="s">
        <v>2849</v>
      </c>
      <c r="G1434" s="4"/>
      <c r="H1434" s="4"/>
      <c r="I1434" s="5"/>
      <c r="J1434" s="14" t="str">
        <f t="shared" si="44"/>
        <v/>
      </c>
      <c r="K1434" s="15"/>
      <c r="L1434" s="10" t="s">
        <v>25</v>
      </c>
      <c r="M1434" s="10"/>
      <c r="N1434" s="14" t="str">
        <f t="shared" si="45"/>
        <v/>
      </c>
      <c r="O1434" s="10" t="s">
        <v>36</v>
      </c>
      <c r="P1434" s="16"/>
    </row>
    <row r="1435" spans="2:16" ht="43.5" customHeight="1" x14ac:dyDescent="0.25">
      <c r="B1435" s="10" t="s">
        <v>2845</v>
      </c>
      <c r="C1435" s="10" t="s">
        <v>2894</v>
      </c>
      <c r="D1435" s="11" t="s">
        <v>2847</v>
      </c>
      <c r="E1435" s="22" t="s">
        <v>2895</v>
      </c>
      <c r="F1435" s="13" t="s">
        <v>2849</v>
      </c>
      <c r="G1435" s="4"/>
      <c r="H1435" s="4"/>
      <c r="I1435" s="5"/>
      <c r="J1435" s="14" t="str">
        <f t="shared" si="44"/>
        <v/>
      </c>
      <c r="K1435" s="15"/>
      <c r="L1435" s="10" t="s">
        <v>25</v>
      </c>
      <c r="M1435" s="10"/>
      <c r="N1435" s="14" t="str">
        <f t="shared" si="45"/>
        <v/>
      </c>
      <c r="O1435" s="10" t="s">
        <v>25</v>
      </c>
      <c r="P1435" s="16"/>
    </row>
    <row r="1436" spans="2:16" ht="43.5" customHeight="1" x14ac:dyDescent="0.25">
      <c r="B1436" s="10" t="s">
        <v>2845</v>
      </c>
      <c r="C1436" s="10" t="s">
        <v>2896</v>
      </c>
      <c r="D1436" s="11" t="s">
        <v>2847</v>
      </c>
      <c r="E1436" s="22" t="s">
        <v>2897</v>
      </c>
      <c r="F1436" s="13" t="s">
        <v>2849</v>
      </c>
      <c r="G1436" s="4"/>
      <c r="H1436" s="4"/>
      <c r="I1436" s="5"/>
      <c r="J1436" s="14" t="str">
        <f t="shared" si="44"/>
        <v/>
      </c>
      <c r="K1436" s="15"/>
      <c r="L1436" s="10" t="s">
        <v>25</v>
      </c>
      <c r="M1436" s="10"/>
      <c r="N1436" s="14" t="str">
        <f t="shared" si="45"/>
        <v/>
      </c>
      <c r="O1436" s="10" t="s">
        <v>25</v>
      </c>
      <c r="P1436" s="16"/>
    </row>
    <row r="1437" spans="2:16" ht="43.5" customHeight="1" x14ac:dyDescent="0.25">
      <c r="B1437" s="10" t="s">
        <v>2845</v>
      </c>
      <c r="C1437" s="10" t="s">
        <v>2898</v>
      </c>
      <c r="D1437" s="11" t="s">
        <v>2847</v>
      </c>
      <c r="E1437" s="22" t="s">
        <v>2899</v>
      </c>
      <c r="F1437" s="13" t="s">
        <v>2849</v>
      </c>
      <c r="G1437" s="4"/>
      <c r="H1437" s="4"/>
      <c r="I1437" s="5"/>
      <c r="J1437" s="14" t="str">
        <f t="shared" si="44"/>
        <v/>
      </c>
      <c r="K1437" s="15"/>
      <c r="L1437" s="10" t="s">
        <v>25</v>
      </c>
      <c r="M1437" s="10"/>
      <c r="N1437" s="14" t="str">
        <f t="shared" si="45"/>
        <v/>
      </c>
      <c r="O1437" s="10" t="s">
        <v>25</v>
      </c>
      <c r="P1437" s="16"/>
    </row>
    <row r="1438" spans="2:16" ht="43.5" customHeight="1" x14ac:dyDescent="0.25">
      <c r="B1438" s="10" t="s">
        <v>2845</v>
      </c>
      <c r="C1438" s="10" t="s">
        <v>2900</v>
      </c>
      <c r="D1438" s="11" t="s">
        <v>2847</v>
      </c>
      <c r="E1438" s="22" t="s">
        <v>2901</v>
      </c>
      <c r="F1438" s="13" t="s">
        <v>2849</v>
      </c>
      <c r="G1438" s="4"/>
      <c r="H1438" s="4"/>
      <c r="I1438" s="5"/>
      <c r="J1438" s="14" t="str">
        <f t="shared" si="44"/>
        <v/>
      </c>
      <c r="K1438" s="15"/>
      <c r="L1438" s="10" t="s">
        <v>25</v>
      </c>
      <c r="M1438" s="10"/>
      <c r="N1438" s="14" t="str">
        <f t="shared" si="45"/>
        <v/>
      </c>
      <c r="O1438" s="10" t="s">
        <v>25</v>
      </c>
      <c r="P1438" s="16"/>
    </row>
    <row r="1439" spans="2:16" ht="43.5" customHeight="1" x14ac:dyDescent="0.25">
      <c r="B1439" s="10" t="s">
        <v>2845</v>
      </c>
      <c r="C1439" s="10" t="s">
        <v>2902</v>
      </c>
      <c r="D1439" s="11" t="s">
        <v>2847</v>
      </c>
      <c r="E1439" s="22" t="s">
        <v>2903</v>
      </c>
      <c r="F1439" s="13" t="s">
        <v>2849</v>
      </c>
      <c r="G1439" s="4"/>
      <c r="H1439" s="4"/>
      <c r="I1439" s="5"/>
      <c r="J1439" s="14" t="str">
        <f t="shared" si="44"/>
        <v/>
      </c>
      <c r="K1439" s="15"/>
      <c r="L1439" s="10" t="s">
        <v>25</v>
      </c>
      <c r="M1439" s="10"/>
      <c r="N1439" s="14" t="str">
        <f t="shared" si="45"/>
        <v/>
      </c>
      <c r="O1439" s="10" t="s">
        <v>36</v>
      </c>
      <c r="P1439" s="16"/>
    </row>
    <row r="1440" spans="2:16" ht="43.5" customHeight="1" x14ac:dyDescent="0.25">
      <c r="B1440" s="10" t="s">
        <v>2845</v>
      </c>
      <c r="C1440" s="10" t="s">
        <v>2904</v>
      </c>
      <c r="D1440" s="11" t="s">
        <v>2847</v>
      </c>
      <c r="E1440" s="22" t="s">
        <v>2905</v>
      </c>
      <c r="F1440" s="13" t="s">
        <v>2849</v>
      </c>
      <c r="G1440" s="4"/>
      <c r="H1440" s="4"/>
      <c r="I1440" s="5"/>
      <c r="J1440" s="14" t="str">
        <f t="shared" si="44"/>
        <v/>
      </c>
      <c r="K1440" s="15"/>
      <c r="L1440" s="10" t="s">
        <v>25</v>
      </c>
      <c r="M1440" s="10"/>
      <c r="N1440" s="14" t="str">
        <f t="shared" si="45"/>
        <v/>
      </c>
      <c r="O1440" s="10" t="s">
        <v>36</v>
      </c>
      <c r="P1440" s="16"/>
    </row>
    <row r="1441" spans="2:16" ht="43.5" customHeight="1" x14ac:dyDescent="0.25">
      <c r="B1441" s="10" t="s">
        <v>2845</v>
      </c>
      <c r="C1441" s="10" t="s">
        <v>2906</v>
      </c>
      <c r="D1441" s="11" t="s">
        <v>2847</v>
      </c>
      <c r="E1441" s="22" t="s">
        <v>2907</v>
      </c>
      <c r="F1441" s="13" t="s">
        <v>2849</v>
      </c>
      <c r="G1441" s="4"/>
      <c r="H1441" s="4"/>
      <c r="I1441" s="5"/>
      <c r="J1441" s="14" t="str">
        <f t="shared" si="44"/>
        <v/>
      </c>
      <c r="K1441" s="15"/>
      <c r="L1441" s="10" t="s">
        <v>25</v>
      </c>
      <c r="M1441" s="10"/>
      <c r="N1441" s="14" t="str">
        <f t="shared" si="45"/>
        <v/>
      </c>
      <c r="O1441" s="10" t="s">
        <v>36</v>
      </c>
      <c r="P1441" s="16"/>
    </row>
    <row r="1442" spans="2:16" ht="43.5" customHeight="1" x14ac:dyDescent="0.25">
      <c r="B1442" s="10" t="s">
        <v>2845</v>
      </c>
      <c r="C1442" s="10" t="s">
        <v>2908</v>
      </c>
      <c r="D1442" s="11" t="s">
        <v>2847</v>
      </c>
      <c r="E1442" s="22" t="s">
        <v>2909</v>
      </c>
      <c r="F1442" s="13" t="s">
        <v>2849</v>
      </c>
      <c r="G1442" s="4"/>
      <c r="H1442" s="4"/>
      <c r="I1442" s="5"/>
      <c r="J1442" s="14" t="str">
        <f t="shared" si="44"/>
        <v/>
      </c>
      <c r="K1442" s="15"/>
      <c r="L1442" s="10" t="s">
        <v>25</v>
      </c>
      <c r="M1442" s="10"/>
      <c r="N1442" s="14" t="str">
        <f t="shared" si="45"/>
        <v/>
      </c>
      <c r="O1442" s="10" t="s">
        <v>36</v>
      </c>
      <c r="P1442" s="16"/>
    </row>
    <row r="1443" spans="2:16" ht="43.5" customHeight="1" x14ac:dyDescent="0.25">
      <c r="B1443" s="10" t="s">
        <v>2845</v>
      </c>
      <c r="C1443" s="10" t="s">
        <v>2910</v>
      </c>
      <c r="D1443" s="11" t="s">
        <v>2847</v>
      </c>
      <c r="E1443" s="22" t="s">
        <v>2911</v>
      </c>
      <c r="F1443" s="13" t="s">
        <v>2849</v>
      </c>
      <c r="G1443" s="4"/>
      <c r="H1443" s="4"/>
      <c r="I1443" s="5"/>
      <c r="J1443" s="14" t="str">
        <f t="shared" si="44"/>
        <v/>
      </c>
      <c r="K1443" s="15"/>
      <c r="L1443" s="10" t="s">
        <v>25</v>
      </c>
      <c r="M1443" s="10"/>
      <c r="N1443" s="14" t="str">
        <f t="shared" si="45"/>
        <v/>
      </c>
      <c r="O1443" s="10" t="s">
        <v>36</v>
      </c>
      <c r="P1443" s="16"/>
    </row>
    <row r="1444" spans="2:16" ht="43.5" customHeight="1" x14ac:dyDescent="0.25">
      <c r="B1444" s="10" t="s">
        <v>2845</v>
      </c>
      <c r="C1444" s="10" t="s">
        <v>2912</v>
      </c>
      <c r="D1444" s="11" t="s">
        <v>2847</v>
      </c>
      <c r="E1444" s="22" t="s">
        <v>2913</v>
      </c>
      <c r="F1444" s="13" t="s">
        <v>2849</v>
      </c>
      <c r="G1444" s="4"/>
      <c r="H1444" s="4"/>
      <c r="I1444" s="5"/>
      <c r="J1444" s="14" t="str">
        <f t="shared" si="44"/>
        <v/>
      </c>
      <c r="K1444" s="15"/>
      <c r="L1444" s="10" t="s">
        <v>25</v>
      </c>
      <c r="M1444" s="10"/>
      <c r="N1444" s="14" t="str">
        <f t="shared" si="45"/>
        <v/>
      </c>
      <c r="O1444" s="10" t="s">
        <v>36</v>
      </c>
      <c r="P1444" s="16"/>
    </row>
    <row r="1445" spans="2:16" ht="43.5" customHeight="1" x14ac:dyDescent="0.25">
      <c r="B1445" s="10" t="s">
        <v>2845</v>
      </c>
      <c r="C1445" s="10" t="s">
        <v>2914</v>
      </c>
      <c r="D1445" s="11" t="s">
        <v>2847</v>
      </c>
      <c r="E1445" s="22" t="s">
        <v>2915</v>
      </c>
      <c r="F1445" s="13" t="s">
        <v>2849</v>
      </c>
      <c r="G1445" s="4"/>
      <c r="H1445" s="4"/>
      <c r="I1445" s="5"/>
      <c r="J1445" s="14" t="str">
        <f t="shared" si="44"/>
        <v/>
      </c>
      <c r="K1445" s="15"/>
      <c r="L1445" s="10" t="s">
        <v>25</v>
      </c>
      <c r="M1445" s="10"/>
      <c r="N1445" s="14" t="str">
        <f t="shared" si="45"/>
        <v/>
      </c>
      <c r="O1445" s="10" t="s">
        <v>36</v>
      </c>
      <c r="P1445" s="16"/>
    </row>
    <row r="1446" spans="2:16" ht="43.5" customHeight="1" x14ac:dyDescent="0.25">
      <c r="B1446" s="10" t="s">
        <v>2845</v>
      </c>
      <c r="C1446" s="10" t="s">
        <v>2916</v>
      </c>
      <c r="D1446" s="11" t="s">
        <v>2847</v>
      </c>
      <c r="E1446" s="22" t="s">
        <v>2917</v>
      </c>
      <c r="F1446" s="13" t="s">
        <v>2849</v>
      </c>
      <c r="G1446" s="4"/>
      <c r="H1446" s="4"/>
      <c r="I1446" s="5"/>
      <c r="J1446" s="14" t="str">
        <f t="shared" si="44"/>
        <v/>
      </c>
      <c r="K1446" s="15"/>
      <c r="L1446" s="10" t="s">
        <v>25</v>
      </c>
      <c r="M1446" s="10"/>
      <c r="N1446" s="14" t="str">
        <f t="shared" si="45"/>
        <v/>
      </c>
      <c r="O1446" s="10" t="s">
        <v>36</v>
      </c>
      <c r="P1446" s="16"/>
    </row>
    <row r="1447" spans="2:16" ht="43.5" customHeight="1" x14ac:dyDescent="0.25">
      <c r="B1447" s="10" t="s">
        <v>2845</v>
      </c>
      <c r="C1447" s="10" t="s">
        <v>2918</v>
      </c>
      <c r="D1447" s="11" t="s">
        <v>2847</v>
      </c>
      <c r="E1447" s="22" t="s">
        <v>2919</v>
      </c>
      <c r="F1447" s="13" t="s">
        <v>2849</v>
      </c>
      <c r="G1447" s="4"/>
      <c r="H1447" s="4"/>
      <c r="I1447" s="5"/>
      <c r="J1447" s="14" t="str">
        <f t="shared" si="44"/>
        <v/>
      </c>
      <c r="K1447" s="15"/>
      <c r="L1447" s="10" t="s">
        <v>25</v>
      </c>
      <c r="M1447" s="10"/>
      <c r="N1447" s="14" t="str">
        <f t="shared" si="45"/>
        <v/>
      </c>
      <c r="O1447" s="10" t="s">
        <v>36</v>
      </c>
      <c r="P1447" s="16"/>
    </row>
    <row r="1448" spans="2:16" ht="43.5" customHeight="1" x14ac:dyDescent="0.25">
      <c r="B1448" s="10" t="s">
        <v>2845</v>
      </c>
      <c r="C1448" s="10" t="s">
        <v>2920</v>
      </c>
      <c r="D1448" s="11" t="s">
        <v>2847</v>
      </c>
      <c r="E1448" s="22" t="s">
        <v>2921</v>
      </c>
      <c r="F1448" s="13" t="s">
        <v>2849</v>
      </c>
      <c r="G1448" s="4"/>
      <c r="H1448" s="4"/>
      <c r="I1448" s="5"/>
      <c r="J1448" s="14" t="str">
        <f t="shared" si="44"/>
        <v/>
      </c>
      <c r="K1448" s="15"/>
      <c r="L1448" s="10" t="s">
        <v>25</v>
      </c>
      <c r="M1448" s="10"/>
      <c r="N1448" s="14" t="str">
        <f t="shared" si="45"/>
        <v/>
      </c>
      <c r="O1448" s="10" t="s">
        <v>36</v>
      </c>
      <c r="P1448" s="16"/>
    </row>
    <row r="1449" spans="2:16" ht="43.5" customHeight="1" x14ac:dyDescent="0.25">
      <c r="B1449" s="17" t="s">
        <v>2922</v>
      </c>
      <c r="C1449" s="17" t="s">
        <v>2923</v>
      </c>
      <c r="D1449" s="18" t="s">
        <v>2924</v>
      </c>
      <c r="E1449" s="23" t="s">
        <v>2925</v>
      </c>
      <c r="F1449" s="20" t="s">
        <v>2926</v>
      </c>
      <c r="G1449" s="4"/>
      <c r="H1449" s="4"/>
      <c r="I1449" s="5"/>
      <c r="J1449" s="14" t="str">
        <f t="shared" si="44"/>
        <v/>
      </c>
      <c r="K1449" s="15"/>
      <c r="L1449" s="10" t="s">
        <v>25</v>
      </c>
      <c r="M1449" s="10"/>
      <c r="N1449" s="14" t="str">
        <f t="shared" si="45"/>
        <v/>
      </c>
      <c r="O1449" s="10" t="s">
        <v>25</v>
      </c>
      <c r="P1449" s="16"/>
    </row>
    <row r="1450" spans="2:16" ht="43.5" customHeight="1" x14ac:dyDescent="0.25">
      <c r="B1450" s="17" t="s">
        <v>2922</v>
      </c>
      <c r="C1450" s="17" t="s">
        <v>2927</v>
      </c>
      <c r="D1450" s="18" t="s">
        <v>2924</v>
      </c>
      <c r="E1450" s="23" t="s">
        <v>2928</v>
      </c>
      <c r="F1450" s="20" t="s">
        <v>2926</v>
      </c>
      <c r="G1450" s="4"/>
      <c r="H1450" s="4"/>
      <c r="I1450" s="5"/>
      <c r="J1450" s="14" t="str">
        <f t="shared" si="44"/>
        <v/>
      </c>
      <c r="K1450" s="15"/>
      <c r="L1450" s="10" t="s">
        <v>25</v>
      </c>
      <c r="M1450" s="10"/>
      <c r="N1450" s="14" t="str">
        <f t="shared" si="45"/>
        <v/>
      </c>
      <c r="O1450" s="10" t="s">
        <v>25</v>
      </c>
      <c r="P1450" s="16"/>
    </row>
    <row r="1451" spans="2:16" ht="43.5" customHeight="1" x14ac:dyDescent="0.25">
      <c r="B1451" s="17" t="s">
        <v>2922</v>
      </c>
      <c r="C1451" s="17" t="s">
        <v>2929</v>
      </c>
      <c r="D1451" s="18" t="s">
        <v>2924</v>
      </c>
      <c r="E1451" s="23" t="s">
        <v>2930</v>
      </c>
      <c r="F1451" s="20" t="s">
        <v>2926</v>
      </c>
      <c r="G1451" s="4"/>
      <c r="H1451" s="4"/>
      <c r="I1451" s="5"/>
      <c r="J1451" s="14" t="str">
        <f t="shared" si="44"/>
        <v/>
      </c>
      <c r="K1451" s="15"/>
      <c r="L1451" s="10" t="s">
        <v>25</v>
      </c>
      <c r="M1451" s="10"/>
      <c r="N1451" s="14" t="str">
        <f t="shared" si="45"/>
        <v/>
      </c>
      <c r="O1451" s="10" t="s">
        <v>25</v>
      </c>
      <c r="P1451" s="16"/>
    </row>
    <row r="1452" spans="2:16" ht="43.5" customHeight="1" x14ac:dyDescent="0.25">
      <c r="B1452" s="17" t="s">
        <v>2922</v>
      </c>
      <c r="C1452" s="17" t="s">
        <v>2931</v>
      </c>
      <c r="D1452" s="18" t="s">
        <v>2924</v>
      </c>
      <c r="E1452" s="23" t="s">
        <v>2932</v>
      </c>
      <c r="F1452" s="20" t="s">
        <v>2926</v>
      </c>
      <c r="G1452" s="4"/>
      <c r="H1452" s="4"/>
      <c r="I1452" s="5"/>
      <c r="J1452" s="14" t="str">
        <f t="shared" si="44"/>
        <v/>
      </c>
      <c r="K1452" s="15"/>
      <c r="L1452" s="10" t="s">
        <v>25</v>
      </c>
      <c r="M1452" s="10"/>
      <c r="N1452" s="14" t="str">
        <f t="shared" si="45"/>
        <v/>
      </c>
      <c r="O1452" s="10" t="s">
        <v>25</v>
      </c>
      <c r="P1452" s="16"/>
    </row>
    <row r="1453" spans="2:16" ht="57.95" customHeight="1" x14ac:dyDescent="0.25">
      <c r="B1453" s="17" t="s">
        <v>2922</v>
      </c>
      <c r="C1453" s="17" t="s">
        <v>2933</v>
      </c>
      <c r="D1453" s="18" t="s">
        <v>2924</v>
      </c>
      <c r="E1453" s="23" t="s">
        <v>2934</v>
      </c>
      <c r="F1453" s="20" t="s">
        <v>2926</v>
      </c>
      <c r="G1453" s="4"/>
      <c r="H1453" s="4"/>
      <c r="I1453" s="5"/>
      <c r="J1453" s="14" t="str">
        <f t="shared" si="44"/>
        <v/>
      </c>
      <c r="K1453" s="15"/>
      <c r="L1453" s="10" t="s">
        <v>25</v>
      </c>
      <c r="M1453" s="10"/>
      <c r="N1453" s="14" t="str">
        <f t="shared" si="45"/>
        <v/>
      </c>
      <c r="O1453" s="10" t="s">
        <v>25</v>
      </c>
      <c r="P1453" s="16"/>
    </row>
    <row r="1454" spans="2:16" ht="43.5" customHeight="1" x14ac:dyDescent="0.25">
      <c r="B1454" s="17" t="s">
        <v>2922</v>
      </c>
      <c r="C1454" s="17" t="s">
        <v>2935</v>
      </c>
      <c r="D1454" s="18" t="s">
        <v>2924</v>
      </c>
      <c r="E1454" s="23" t="s">
        <v>2936</v>
      </c>
      <c r="F1454" s="20" t="s">
        <v>2926</v>
      </c>
      <c r="G1454" s="4"/>
      <c r="H1454" s="4"/>
      <c r="I1454" s="5"/>
      <c r="J1454" s="14" t="str">
        <f t="shared" si="44"/>
        <v/>
      </c>
      <c r="K1454" s="15"/>
      <c r="L1454" s="10" t="s">
        <v>25</v>
      </c>
      <c r="M1454" s="10"/>
      <c r="N1454" s="14" t="str">
        <f t="shared" si="45"/>
        <v/>
      </c>
      <c r="O1454" s="10" t="s">
        <v>25</v>
      </c>
      <c r="P1454" s="16"/>
    </row>
    <row r="1455" spans="2:16" ht="43.5" customHeight="1" x14ac:dyDescent="0.25">
      <c r="B1455" s="17" t="s">
        <v>2922</v>
      </c>
      <c r="C1455" s="17" t="s">
        <v>2937</v>
      </c>
      <c r="D1455" s="18" t="s">
        <v>2924</v>
      </c>
      <c r="E1455" s="23" t="s">
        <v>2938</v>
      </c>
      <c r="F1455" s="20" t="s">
        <v>2926</v>
      </c>
      <c r="G1455" s="4"/>
      <c r="H1455" s="4"/>
      <c r="I1455" s="5"/>
      <c r="J1455" s="14" t="str">
        <f t="shared" si="44"/>
        <v/>
      </c>
      <c r="K1455" s="15"/>
      <c r="L1455" s="10" t="s">
        <v>25</v>
      </c>
      <c r="M1455" s="10"/>
      <c r="N1455" s="14" t="str">
        <f t="shared" si="45"/>
        <v/>
      </c>
      <c r="O1455" s="10" t="s">
        <v>25</v>
      </c>
      <c r="P1455" s="16"/>
    </row>
    <row r="1456" spans="2:16" ht="43.5" customHeight="1" x14ac:dyDescent="0.25">
      <c r="B1456" s="17" t="s">
        <v>2922</v>
      </c>
      <c r="C1456" s="17" t="s">
        <v>2939</v>
      </c>
      <c r="D1456" s="18" t="s">
        <v>2924</v>
      </c>
      <c r="E1456" s="23" t="s">
        <v>2940</v>
      </c>
      <c r="F1456" s="20" t="s">
        <v>2926</v>
      </c>
      <c r="G1456" s="4"/>
      <c r="H1456" s="4"/>
      <c r="I1456" s="5"/>
      <c r="J1456" s="14" t="str">
        <f t="shared" si="44"/>
        <v/>
      </c>
      <c r="K1456" s="15"/>
      <c r="L1456" s="10" t="s">
        <v>25</v>
      </c>
      <c r="M1456" s="10"/>
      <c r="N1456" s="14" t="str">
        <f t="shared" si="45"/>
        <v/>
      </c>
      <c r="O1456" s="10" t="s">
        <v>25</v>
      </c>
      <c r="P1456" s="16"/>
    </row>
    <row r="1457" spans="2:16" ht="43.5" customHeight="1" x14ac:dyDescent="0.25">
      <c r="B1457" s="17" t="s">
        <v>2922</v>
      </c>
      <c r="C1457" s="17" t="s">
        <v>2941</v>
      </c>
      <c r="D1457" s="18" t="s">
        <v>2924</v>
      </c>
      <c r="E1457" s="23" t="s">
        <v>2942</v>
      </c>
      <c r="F1457" s="20" t="s">
        <v>2926</v>
      </c>
      <c r="G1457" s="4"/>
      <c r="H1457" s="4"/>
      <c r="I1457" s="5"/>
      <c r="J1457" s="14" t="str">
        <f t="shared" si="44"/>
        <v/>
      </c>
      <c r="K1457" s="15"/>
      <c r="L1457" s="10" t="s">
        <v>25</v>
      </c>
      <c r="M1457" s="10"/>
      <c r="N1457" s="14" t="str">
        <f t="shared" si="45"/>
        <v/>
      </c>
      <c r="O1457" s="10" t="s">
        <v>36</v>
      </c>
      <c r="P1457" s="16"/>
    </row>
    <row r="1458" spans="2:16" ht="43.5" customHeight="1" x14ac:dyDescent="0.25">
      <c r="B1458" s="17" t="s">
        <v>2922</v>
      </c>
      <c r="C1458" s="17" t="s">
        <v>2943</v>
      </c>
      <c r="D1458" s="18" t="s">
        <v>2924</v>
      </c>
      <c r="E1458" s="23" t="s">
        <v>2944</v>
      </c>
      <c r="F1458" s="20" t="s">
        <v>2926</v>
      </c>
      <c r="G1458" s="4"/>
      <c r="H1458" s="4"/>
      <c r="I1458" s="5"/>
      <c r="J1458" s="14" t="str">
        <f t="shared" si="44"/>
        <v/>
      </c>
      <c r="K1458" s="15"/>
      <c r="L1458" s="10" t="s">
        <v>25</v>
      </c>
      <c r="M1458" s="10"/>
      <c r="N1458" s="14" t="str">
        <f t="shared" si="45"/>
        <v/>
      </c>
      <c r="O1458" s="10" t="s">
        <v>36</v>
      </c>
      <c r="P1458" s="16"/>
    </row>
    <row r="1459" spans="2:16" ht="43.5" customHeight="1" x14ac:dyDescent="0.25">
      <c r="B1459" s="17" t="s">
        <v>2922</v>
      </c>
      <c r="C1459" s="17" t="s">
        <v>2945</v>
      </c>
      <c r="D1459" s="18" t="s">
        <v>2924</v>
      </c>
      <c r="E1459" s="23" t="s">
        <v>2946</v>
      </c>
      <c r="F1459" s="20" t="s">
        <v>2926</v>
      </c>
      <c r="G1459" s="4"/>
      <c r="H1459" s="4"/>
      <c r="I1459" s="5"/>
      <c r="J1459" s="14" t="str">
        <f t="shared" si="44"/>
        <v/>
      </c>
      <c r="K1459" s="15"/>
      <c r="L1459" s="10" t="s">
        <v>25</v>
      </c>
      <c r="M1459" s="10"/>
      <c r="N1459" s="14" t="str">
        <f t="shared" si="45"/>
        <v/>
      </c>
      <c r="O1459" s="10" t="s">
        <v>36</v>
      </c>
      <c r="P1459" s="16"/>
    </row>
    <row r="1460" spans="2:16" ht="43.5" customHeight="1" x14ac:dyDescent="0.25">
      <c r="B1460" s="17" t="s">
        <v>2922</v>
      </c>
      <c r="C1460" s="17" t="s">
        <v>2947</v>
      </c>
      <c r="D1460" s="18" t="s">
        <v>2924</v>
      </c>
      <c r="E1460" s="23" t="s">
        <v>2948</v>
      </c>
      <c r="F1460" s="20" t="s">
        <v>2926</v>
      </c>
      <c r="G1460" s="4"/>
      <c r="H1460" s="4"/>
      <c r="I1460" s="5"/>
      <c r="J1460" s="14" t="str">
        <f t="shared" si="44"/>
        <v/>
      </c>
      <c r="K1460" s="15"/>
      <c r="L1460" s="10" t="s">
        <v>25</v>
      </c>
      <c r="M1460" s="10"/>
      <c r="N1460" s="14" t="str">
        <f t="shared" si="45"/>
        <v/>
      </c>
      <c r="O1460" s="10" t="s">
        <v>36</v>
      </c>
      <c r="P1460" s="16"/>
    </row>
    <row r="1461" spans="2:16" ht="43.5" customHeight="1" x14ac:dyDescent="0.25">
      <c r="B1461" s="17" t="s">
        <v>2922</v>
      </c>
      <c r="C1461" s="17" t="s">
        <v>2949</v>
      </c>
      <c r="D1461" s="18" t="s">
        <v>2924</v>
      </c>
      <c r="E1461" s="23" t="s">
        <v>2950</v>
      </c>
      <c r="F1461" s="20" t="s">
        <v>2926</v>
      </c>
      <c r="G1461" s="4"/>
      <c r="H1461" s="4"/>
      <c r="I1461" s="5"/>
      <c r="J1461" s="14" t="str">
        <f t="shared" si="44"/>
        <v/>
      </c>
      <c r="K1461" s="15"/>
      <c r="L1461" s="10" t="s">
        <v>25</v>
      </c>
      <c r="M1461" s="10"/>
      <c r="N1461" s="14" t="str">
        <f t="shared" si="45"/>
        <v/>
      </c>
      <c r="O1461" s="10" t="s">
        <v>36</v>
      </c>
      <c r="P1461" s="16"/>
    </row>
    <row r="1462" spans="2:16" ht="43.5" customHeight="1" x14ac:dyDescent="0.25">
      <c r="B1462" s="17" t="s">
        <v>2922</v>
      </c>
      <c r="C1462" s="17" t="s">
        <v>2951</v>
      </c>
      <c r="D1462" s="18" t="s">
        <v>2924</v>
      </c>
      <c r="E1462" s="23" t="s">
        <v>2952</v>
      </c>
      <c r="F1462" s="20" t="s">
        <v>2926</v>
      </c>
      <c r="G1462" s="4"/>
      <c r="H1462" s="4"/>
      <c r="I1462" s="5"/>
      <c r="J1462" s="14" t="str">
        <f t="shared" si="44"/>
        <v/>
      </c>
      <c r="K1462" s="15"/>
      <c r="L1462" s="10" t="s">
        <v>25</v>
      </c>
      <c r="M1462" s="10"/>
      <c r="N1462" s="14" t="str">
        <f t="shared" si="45"/>
        <v/>
      </c>
      <c r="O1462" s="10" t="s">
        <v>36</v>
      </c>
      <c r="P1462" s="16"/>
    </row>
    <row r="1463" spans="2:16" ht="43.5" customHeight="1" x14ac:dyDescent="0.25">
      <c r="B1463" s="17" t="s">
        <v>2922</v>
      </c>
      <c r="C1463" s="17" t="s">
        <v>2953</v>
      </c>
      <c r="D1463" s="18" t="s">
        <v>2924</v>
      </c>
      <c r="E1463" s="23" t="s">
        <v>2954</v>
      </c>
      <c r="F1463" s="20" t="s">
        <v>2926</v>
      </c>
      <c r="G1463" s="4"/>
      <c r="H1463" s="4"/>
      <c r="I1463" s="5"/>
      <c r="J1463" s="14" t="str">
        <f t="shared" si="44"/>
        <v/>
      </c>
      <c r="K1463" s="15"/>
      <c r="L1463" s="10" t="s">
        <v>25</v>
      </c>
      <c r="M1463" s="10"/>
      <c r="N1463" s="14" t="str">
        <f t="shared" si="45"/>
        <v/>
      </c>
      <c r="O1463" s="10" t="s">
        <v>36</v>
      </c>
      <c r="P1463" s="16"/>
    </row>
    <row r="1464" spans="2:16" ht="43.5" customHeight="1" x14ac:dyDescent="0.25">
      <c r="B1464" s="17" t="s">
        <v>2922</v>
      </c>
      <c r="C1464" s="17" t="s">
        <v>2955</v>
      </c>
      <c r="D1464" s="18" t="s">
        <v>2924</v>
      </c>
      <c r="E1464" s="23" t="s">
        <v>2956</v>
      </c>
      <c r="F1464" s="20" t="s">
        <v>2926</v>
      </c>
      <c r="G1464" s="4"/>
      <c r="H1464" s="4"/>
      <c r="I1464" s="5"/>
      <c r="J1464" s="14" t="str">
        <f t="shared" si="44"/>
        <v/>
      </c>
      <c r="K1464" s="15"/>
      <c r="L1464" s="10" t="s">
        <v>25</v>
      </c>
      <c r="M1464" s="10"/>
      <c r="N1464" s="14" t="str">
        <f t="shared" si="45"/>
        <v/>
      </c>
      <c r="O1464" s="10" t="s">
        <v>36</v>
      </c>
      <c r="P1464" s="16"/>
    </row>
    <row r="1465" spans="2:16" ht="43.5" customHeight="1" x14ac:dyDescent="0.25">
      <c r="B1465" s="17" t="s">
        <v>2922</v>
      </c>
      <c r="C1465" s="17" t="s">
        <v>2957</v>
      </c>
      <c r="D1465" s="18" t="s">
        <v>2924</v>
      </c>
      <c r="E1465" s="23" t="s">
        <v>2958</v>
      </c>
      <c r="F1465" s="20" t="s">
        <v>2926</v>
      </c>
      <c r="G1465" s="4"/>
      <c r="H1465" s="4"/>
      <c r="I1465" s="5"/>
      <c r="J1465" s="14" t="str">
        <f t="shared" si="44"/>
        <v/>
      </c>
      <c r="K1465" s="15"/>
      <c r="L1465" s="10" t="s">
        <v>25</v>
      </c>
      <c r="M1465" s="10"/>
      <c r="N1465" s="14" t="str">
        <f t="shared" si="45"/>
        <v/>
      </c>
      <c r="O1465" s="10" t="s">
        <v>36</v>
      </c>
      <c r="P1465" s="16"/>
    </row>
    <row r="1466" spans="2:16" ht="43.5" customHeight="1" x14ac:dyDescent="0.25">
      <c r="B1466" s="17" t="s">
        <v>2922</v>
      </c>
      <c r="C1466" s="17" t="s">
        <v>2959</v>
      </c>
      <c r="D1466" s="18" t="s">
        <v>2924</v>
      </c>
      <c r="E1466" s="23" t="s">
        <v>2960</v>
      </c>
      <c r="F1466" s="20" t="s">
        <v>2926</v>
      </c>
      <c r="G1466" s="4"/>
      <c r="H1466" s="4"/>
      <c r="I1466" s="5"/>
      <c r="J1466" s="14" t="str">
        <f t="shared" si="44"/>
        <v/>
      </c>
      <c r="K1466" s="15"/>
      <c r="L1466" s="10" t="s">
        <v>25</v>
      </c>
      <c r="M1466" s="10"/>
      <c r="N1466" s="14" t="str">
        <f t="shared" si="45"/>
        <v/>
      </c>
      <c r="O1466" s="10" t="s">
        <v>36</v>
      </c>
      <c r="P1466" s="16"/>
    </row>
    <row r="1467" spans="2:16" ht="43.5" customHeight="1" x14ac:dyDescent="0.25">
      <c r="B1467" s="17" t="s">
        <v>2922</v>
      </c>
      <c r="C1467" s="17" t="s">
        <v>2961</v>
      </c>
      <c r="D1467" s="18" t="s">
        <v>2924</v>
      </c>
      <c r="E1467" s="23" t="s">
        <v>2962</v>
      </c>
      <c r="F1467" s="20" t="s">
        <v>2926</v>
      </c>
      <c r="G1467" s="4"/>
      <c r="H1467" s="4"/>
      <c r="I1467" s="5"/>
      <c r="J1467" s="14" t="str">
        <f t="shared" si="44"/>
        <v/>
      </c>
      <c r="K1467" s="15"/>
      <c r="L1467" s="10" t="s">
        <v>25</v>
      </c>
      <c r="M1467" s="10"/>
      <c r="N1467" s="14" t="str">
        <f t="shared" si="45"/>
        <v/>
      </c>
      <c r="O1467" s="10" t="s">
        <v>36</v>
      </c>
      <c r="P1467" s="16"/>
    </row>
    <row r="1468" spans="2:16" ht="43.5" customHeight="1" x14ac:dyDescent="0.25">
      <c r="B1468" s="17" t="s">
        <v>2922</v>
      </c>
      <c r="C1468" s="17" t="s">
        <v>2963</v>
      </c>
      <c r="D1468" s="18" t="s">
        <v>2924</v>
      </c>
      <c r="E1468" s="23" t="s">
        <v>2964</v>
      </c>
      <c r="F1468" s="20" t="s">
        <v>2926</v>
      </c>
      <c r="G1468" s="4"/>
      <c r="H1468" s="4"/>
      <c r="I1468" s="5"/>
      <c r="J1468" s="14" t="str">
        <f t="shared" si="44"/>
        <v/>
      </c>
      <c r="K1468" s="15"/>
      <c r="L1468" s="10" t="s">
        <v>25</v>
      </c>
      <c r="M1468" s="10"/>
      <c r="N1468" s="14" t="str">
        <f t="shared" si="45"/>
        <v/>
      </c>
      <c r="O1468" s="10" t="s">
        <v>36</v>
      </c>
      <c r="P1468" s="16"/>
    </row>
    <row r="1469" spans="2:16" ht="43.5" customHeight="1" x14ac:dyDescent="0.25">
      <c r="B1469" s="17" t="s">
        <v>2922</v>
      </c>
      <c r="C1469" s="17" t="s">
        <v>2965</v>
      </c>
      <c r="D1469" s="18" t="s">
        <v>2924</v>
      </c>
      <c r="E1469" s="23" t="s">
        <v>2966</v>
      </c>
      <c r="F1469" s="20" t="s">
        <v>2926</v>
      </c>
      <c r="G1469" s="4"/>
      <c r="H1469" s="4"/>
      <c r="I1469" s="5"/>
      <c r="J1469" s="14" t="str">
        <f t="shared" si="44"/>
        <v/>
      </c>
      <c r="K1469" s="15"/>
      <c r="L1469" s="10" t="s">
        <v>25</v>
      </c>
      <c r="M1469" s="10"/>
      <c r="N1469" s="14" t="str">
        <f t="shared" si="45"/>
        <v/>
      </c>
      <c r="O1469" s="10" t="s">
        <v>36</v>
      </c>
      <c r="P1469" s="16"/>
    </row>
    <row r="1470" spans="2:16" ht="43.5" customHeight="1" x14ac:dyDescent="0.25">
      <c r="B1470" s="17" t="s">
        <v>2922</v>
      </c>
      <c r="C1470" s="17" t="s">
        <v>2967</v>
      </c>
      <c r="D1470" s="18" t="s">
        <v>2924</v>
      </c>
      <c r="E1470" s="23" t="s">
        <v>2968</v>
      </c>
      <c r="F1470" s="20" t="s">
        <v>2926</v>
      </c>
      <c r="G1470" s="4"/>
      <c r="H1470" s="4"/>
      <c r="I1470" s="5"/>
      <c r="J1470" s="14" t="str">
        <f t="shared" si="44"/>
        <v/>
      </c>
      <c r="K1470" s="15"/>
      <c r="L1470" s="10" t="s">
        <v>25</v>
      </c>
      <c r="M1470" s="10"/>
      <c r="N1470" s="14" t="str">
        <f t="shared" si="45"/>
        <v/>
      </c>
      <c r="O1470" s="10" t="s">
        <v>36</v>
      </c>
      <c r="P1470" s="16"/>
    </row>
    <row r="1471" spans="2:16" ht="43.5" customHeight="1" x14ac:dyDescent="0.25">
      <c r="B1471" s="17" t="s">
        <v>2922</v>
      </c>
      <c r="C1471" s="17" t="s">
        <v>2969</v>
      </c>
      <c r="D1471" s="18" t="s">
        <v>2924</v>
      </c>
      <c r="E1471" s="23" t="s">
        <v>2970</v>
      </c>
      <c r="F1471" s="20" t="s">
        <v>2926</v>
      </c>
      <c r="G1471" s="4"/>
      <c r="H1471" s="4"/>
      <c r="I1471" s="5"/>
      <c r="J1471" s="14" t="str">
        <f t="shared" si="44"/>
        <v/>
      </c>
      <c r="K1471" s="15"/>
      <c r="L1471" s="10" t="s">
        <v>25</v>
      </c>
      <c r="M1471" s="10"/>
      <c r="N1471" s="14" t="str">
        <f t="shared" si="45"/>
        <v/>
      </c>
      <c r="O1471" s="10" t="s">
        <v>36</v>
      </c>
      <c r="P1471" s="16"/>
    </row>
    <row r="1472" spans="2:16" ht="43.5" customHeight="1" x14ac:dyDescent="0.25">
      <c r="B1472" s="17" t="s">
        <v>2922</v>
      </c>
      <c r="C1472" s="17" t="s">
        <v>2971</v>
      </c>
      <c r="D1472" s="18" t="s">
        <v>2924</v>
      </c>
      <c r="E1472" s="23" t="s">
        <v>2972</v>
      </c>
      <c r="F1472" s="20" t="s">
        <v>2926</v>
      </c>
      <c r="G1472" s="4"/>
      <c r="H1472" s="4"/>
      <c r="I1472" s="5"/>
      <c r="J1472" s="14" t="str">
        <f t="shared" si="44"/>
        <v/>
      </c>
      <c r="K1472" s="15"/>
      <c r="L1472" s="10" t="s">
        <v>25</v>
      </c>
      <c r="M1472" s="10"/>
      <c r="N1472" s="14" t="str">
        <f t="shared" si="45"/>
        <v/>
      </c>
      <c r="O1472" s="10" t="s">
        <v>36</v>
      </c>
      <c r="P1472" s="16"/>
    </row>
    <row r="1473" spans="2:16" ht="43.5" customHeight="1" x14ac:dyDescent="0.25">
      <c r="B1473" s="17" t="s">
        <v>2922</v>
      </c>
      <c r="C1473" s="17" t="s">
        <v>2973</v>
      </c>
      <c r="D1473" s="18" t="s">
        <v>2924</v>
      </c>
      <c r="E1473" s="23" t="s">
        <v>2974</v>
      </c>
      <c r="F1473" s="20" t="s">
        <v>2926</v>
      </c>
      <c r="G1473" s="4"/>
      <c r="H1473" s="4"/>
      <c r="I1473" s="5"/>
      <c r="J1473" s="14" t="str">
        <f t="shared" si="44"/>
        <v/>
      </c>
      <c r="K1473" s="15"/>
      <c r="L1473" s="10" t="s">
        <v>25</v>
      </c>
      <c r="M1473" s="10"/>
      <c r="N1473" s="14" t="str">
        <f t="shared" si="45"/>
        <v/>
      </c>
      <c r="O1473" s="10" t="s">
        <v>36</v>
      </c>
      <c r="P1473" s="16"/>
    </row>
    <row r="1474" spans="2:16" ht="43.5" customHeight="1" x14ac:dyDescent="0.25">
      <c r="B1474" s="17" t="s">
        <v>2922</v>
      </c>
      <c r="C1474" s="17" t="s">
        <v>2975</v>
      </c>
      <c r="D1474" s="18" t="s">
        <v>2924</v>
      </c>
      <c r="E1474" s="23" t="s">
        <v>2976</v>
      </c>
      <c r="F1474" s="20" t="s">
        <v>2926</v>
      </c>
      <c r="G1474" s="4"/>
      <c r="H1474" s="4"/>
      <c r="I1474" s="5"/>
      <c r="J1474" s="14" t="str">
        <f t="shared" si="44"/>
        <v/>
      </c>
      <c r="K1474" s="15"/>
      <c r="L1474" s="10" t="s">
        <v>25</v>
      </c>
      <c r="M1474" s="10"/>
      <c r="N1474" s="14" t="str">
        <f t="shared" si="45"/>
        <v/>
      </c>
      <c r="O1474" s="10" t="s">
        <v>36</v>
      </c>
      <c r="P1474" s="16"/>
    </row>
    <row r="1475" spans="2:16" ht="43.5" customHeight="1" x14ac:dyDescent="0.25">
      <c r="B1475" s="17" t="s">
        <v>2922</v>
      </c>
      <c r="C1475" s="17" t="s">
        <v>2977</v>
      </c>
      <c r="D1475" s="18" t="s">
        <v>2924</v>
      </c>
      <c r="E1475" s="23" t="s">
        <v>2978</v>
      </c>
      <c r="F1475" s="20" t="s">
        <v>2926</v>
      </c>
      <c r="G1475" s="4"/>
      <c r="H1475" s="4"/>
      <c r="I1475" s="5"/>
      <c r="J1475" s="14" t="str">
        <f t="shared" si="44"/>
        <v/>
      </c>
      <c r="K1475" s="15"/>
      <c r="L1475" s="10" t="s">
        <v>25</v>
      </c>
      <c r="M1475" s="10"/>
      <c r="N1475" s="14" t="str">
        <f t="shared" si="45"/>
        <v/>
      </c>
      <c r="O1475" s="10" t="s">
        <v>36</v>
      </c>
      <c r="P1475" s="16"/>
    </row>
    <row r="1476" spans="2:16" ht="43.5" customHeight="1" x14ac:dyDescent="0.25">
      <c r="B1476" s="17" t="s">
        <v>2922</v>
      </c>
      <c r="C1476" s="17" t="s">
        <v>2979</v>
      </c>
      <c r="D1476" s="18" t="s">
        <v>2924</v>
      </c>
      <c r="E1476" s="23" t="s">
        <v>2980</v>
      </c>
      <c r="F1476" s="20" t="s">
        <v>2926</v>
      </c>
      <c r="G1476" s="4"/>
      <c r="H1476" s="4"/>
      <c r="I1476" s="5"/>
      <c r="J1476" s="14" t="str">
        <f t="shared" si="44"/>
        <v/>
      </c>
      <c r="K1476" s="15"/>
      <c r="L1476" s="10" t="s">
        <v>25</v>
      </c>
      <c r="M1476" s="10"/>
      <c r="N1476" s="14" t="str">
        <f t="shared" si="45"/>
        <v/>
      </c>
      <c r="O1476" s="10" t="s">
        <v>36</v>
      </c>
      <c r="P1476" s="16"/>
    </row>
    <row r="1477" spans="2:16" ht="43.5" customHeight="1" x14ac:dyDescent="0.25">
      <c r="B1477" s="17" t="s">
        <v>2922</v>
      </c>
      <c r="C1477" s="17" t="s">
        <v>2981</v>
      </c>
      <c r="D1477" s="18" t="s">
        <v>2924</v>
      </c>
      <c r="E1477" s="23" t="s">
        <v>2982</v>
      </c>
      <c r="F1477" s="20" t="s">
        <v>2926</v>
      </c>
      <c r="G1477" s="4"/>
      <c r="H1477" s="4"/>
      <c r="I1477" s="5"/>
      <c r="J1477" s="14" t="str">
        <f t="shared" si="44"/>
        <v/>
      </c>
      <c r="K1477" s="15"/>
      <c r="L1477" s="10" t="s">
        <v>25</v>
      </c>
      <c r="M1477" s="10"/>
      <c r="N1477" s="14" t="str">
        <f t="shared" si="45"/>
        <v/>
      </c>
      <c r="O1477" s="10" t="s">
        <v>36</v>
      </c>
      <c r="P1477" s="16"/>
    </row>
    <row r="1478" spans="2:16" ht="43.5" customHeight="1" x14ac:dyDescent="0.25">
      <c r="B1478" s="17" t="s">
        <v>2922</v>
      </c>
      <c r="C1478" s="17" t="s">
        <v>2983</v>
      </c>
      <c r="D1478" s="18" t="s">
        <v>2924</v>
      </c>
      <c r="E1478" s="23" t="s">
        <v>2984</v>
      </c>
      <c r="F1478" s="20" t="s">
        <v>2926</v>
      </c>
      <c r="G1478" s="4"/>
      <c r="H1478" s="4"/>
      <c r="I1478" s="5"/>
      <c r="J1478" s="14" t="str">
        <f t="shared" si="44"/>
        <v/>
      </c>
      <c r="K1478" s="15"/>
      <c r="L1478" s="10" t="s">
        <v>25</v>
      </c>
      <c r="M1478" s="10"/>
      <c r="N1478" s="14" t="str">
        <f t="shared" si="45"/>
        <v/>
      </c>
      <c r="O1478" s="10" t="s">
        <v>36</v>
      </c>
      <c r="P1478" s="16"/>
    </row>
    <row r="1479" spans="2:16" ht="43.5" customHeight="1" x14ac:dyDescent="0.25">
      <c r="B1479" s="17" t="s">
        <v>2922</v>
      </c>
      <c r="C1479" s="17" t="s">
        <v>2985</v>
      </c>
      <c r="D1479" s="18" t="s">
        <v>2924</v>
      </c>
      <c r="E1479" s="23" t="s">
        <v>2986</v>
      </c>
      <c r="F1479" s="20" t="s">
        <v>2926</v>
      </c>
      <c r="G1479" s="4"/>
      <c r="H1479" s="4"/>
      <c r="I1479" s="5"/>
      <c r="J1479" s="14" t="str">
        <f t="shared" ref="J1479:J1542" si="46">IF(G1479&lt;&gt;"Sim","",IF(H1479="Atende",5,IF(H1479="Atende parcialmente",2,IF(H1479="Não atende",0,""))))</f>
        <v/>
      </c>
      <c r="K1479" s="15"/>
      <c r="L1479" s="10" t="s">
        <v>25</v>
      </c>
      <c r="M1479" s="10"/>
      <c r="N1479" s="14" t="str">
        <f t="shared" ref="N1479:N1542" si="47">IF(L1479&lt;&gt;"Sim","",IF(M1479="Atende",5,IF(M1479="Atende parcialmente",2,IF(M1479="Não atende",0,""))))</f>
        <v/>
      </c>
      <c r="O1479" s="10" t="s">
        <v>36</v>
      </c>
      <c r="P1479" s="16"/>
    </row>
    <row r="1480" spans="2:16" ht="43.5" customHeight="1" x14ac:dyDescent="0.25">
      <c r="B1480" s="17" t="s">
        <v>2922</v>
      </c>
      <c r="C1480" s="17" t="s">
        <v>2987</v>
      </c>
      <c r="D1480" s="18" t="s">
        <v>2924</v>
      </c>
      <c r="E1480" s="23" t="s">
        <v>2988</v>
      </c>
      <c r="F1480" s="20" t="s">
        <v>2926</v>
      </c>
      <c r="G1480" s="4"/>
      <c r="H1480" s="4"/>
      <c r="I1480" s="5"/>
      <c r="J1480" s="14" t="str">
        <f t="shared" si="46"/>
        <v/>
      </c>
      <c r="K1480" s="15"/>
      <c r="L1480" s="10" t="s">
        <v>25</v>
      </c>
      <c r="M1480" s="10"/>
      <c r="N1480" s="14" t="str">
        <f t="shared" si="47"/>
        <v/>
      </c>
      <c r="O1480" s="10" t="s">
        <v>36</v>
      </c>
      <c r="P1480" s="16"/>
    </row>
    <row r="1481" spans="2:16" ht="43.5" customHeight="1" x14ac:dyDescent="0.25">
      <c r="B1481" s="17" t="s">
        <v>2922</v>
      </c>
      <c r="C1481" s="17" t="s">
        <v>2989</v>
      </c>
      <c r="D1481" s="18" t="s">
        <v>2924</v>
      </c>
      <c r="E1481" s="23" t="s">
        <v>2990</v>
      </c>
      <c r="F1481" s="20" t="s">
        <v>2926</v>
      </c>
      <c r="G1481" s="4"/>
      <c r="H1481" s="4"/>
      <c r="I1481" s="5"/>
      <c r="J1481" s="14" t="str">
        <f t="shared" si="46"/>
        <v/>
      </c>
      <c r="K1481" s="15"/>
      <c r="L1481" s="10" t="s">
        <v>25</v>
      </c>
      <c r="M1481" s="10"/>
      <c r="N1481" s="14" t="str">
        <f t="shared" si="47"/>
        <v/>
      </c>
      <c r="O1481" s="10" t="s">
        <v>36</v>
      </c>
      <c r="P1481" s="16"/>
    </row>
    <row r="1482" spans="2:16" ht="43.5" customHeight="1" x14ac:dyDescent="0.25">
      <c r="B1482" s="17" t="s">
        <v>2922</v>
      </c>
      <c r="C1482" s="17" t="s">
        <v>2991</v>
      </c>
      <c r="D1482" s="18" t="s">
        <v>2924</v>
      </c>
      <c r="E1482" s="23" t="s">
        <v>2992</v>
      </c>
      <c r="F1482" s="20" t="s">
        <v>2926</v>
      </c>
      <c r="G1482" s="4"/>
      <c r="H1482" s="4"/>
      <c r="I1482" s="5"/>
      <c r="J1482" s="14" t="str">
        <f t="shared" si="46"/>
        <v/>
      </c>
      <c r="K1482" s="15"/>
      <c r="L1482" s="10" t="s">
        <v>25</v>
      </c>
      <c r="M1482" s="10"/>
      <c r="N1482" s="14" t="str">
        <f t="shared" si="47"/>
        <v/>
      </c>
      <c r="O1482" s="10" t="s">
        <v>36</v>
      </c>
      <c r="P1482" s="16"/>
    </row>
    <row r="1483" spans="2:16" ht="43.5" customHeight="1" x14ac:dyDescent="0.25">
      <c r="B1483" s="17" t="s">
        <v>2922</v>
      </c>
      <c r="C1483" s="17" t="s">
        <v>2993</v>
      </c>
      <c r="D1483" s="18" t="s">
        <v>2924</v>
      </c>
      <c r="E1483" s="23" t="s">
        <v>2994</v>
      </c>
      <c r="F1483" s="20" t="s">
        <v>2926</v>
      </c>
      <c r="G1483" s="4"/>
      <c r="H1483" s="4"/>
      <c r="I1483" s="5"/>
      <c r="J1483" s="14" t="str">
        <f t="shared" si="46"/>
        <v/>
      </c>
      <c r="K1483" s="15"/>
      <c r="L1483" s="10" t="s">
        <v>25</v>
      </c>
      <c r="M1483" s="10"/>
      <c r="N1483" s="14" t="str">
        <f t="shared" si="47"/>
        <v/>
      </c>
      <c r="O1483" s="10" t="s">
        <v>36</v>
      </c>
      <c r="P1483" s="16"/>
    </row>
    <row r="1484" spans="2:16" ht="43.5" customHeight="1" x14ac:dyDescent="0.25">
      <c r="B1484" s="17" t="s">
        <v>2922</v>
      </c>
      <c r="C1484" s="17" t="s">
        <v>2995</v>
      </c>
      <c r="D1484" s="18" t="s">
        <v>2924</v>
      </c>
      <c r="E1484" s="23" t="s">
        <v>2996</v>
      </c>
      <c r="F1484" s="20" t="s">
        <v>2926</v>
      </c>
      <c r="G1484" s="4"/>
      <c r="H1484" s="4"/>
      <c r="I1484" s="5"/>
      <c r="J1484" s="14" t="str">
        <f t="shared" si="46"/>
        <v/>
      </c>
      <c r="K1484" s="15"/>
      <c r="L1484" s="10" t="s">
        <v>25</v>
      </c>
      <c r="M1484" s="10"/>
      <c r="N1484" s="14" t="str">
        <f t="shared" si="47"/>
        <v/>
      </c>
      <c r="O1484" s="10" t="s">
        <v>36</v>
      </c>
      <c r="P1484" s="16"/>
    </row>
    <row r="1485" spans="2:16" ht="43.5" customHeight="1" x14ac:dyDescent="0.25">
      <c r="B1485" s="17" t="s">
        <v>2922</v>
      </c>
      <c r="C1485" s="17" t="s">
        <v>2997</v>
      </c>
      <c r="D1485" s="18" t="s">
        <v>2924</v>
      </c>
      <c r="E1485" s="23" t="s">
        <v>2998</v>
      </c>
      <c r="F1485" s="20" t="s">
        <v>2926</v>
      </c>
      <c r="G1485" s="4"/>
      <c r="H1485" s="4"/>
      <c r="I1485" s="5"/>
      <c r="J1485" s="14" t="str">
        <f t="shared" si="46"/>
        <v/>
      </c>
      <c r="K1485" s="15"/>
      <c r="L1485" s="10" t="s">
        <v>25</v>
      </c>
      <c r="M1485" s="10"/>
      <c r="N1485" s="14" t="str">
        <f t="shared" si="47"/>
        <v/>
      </c>
      <c r="O1485" s="10" t="s">
        <v>36</v>
      </c>
      <c r="P1485" s="16"/>
    </row>
    <row r="1486" spans="2:16" ht="43.5" customHeight="1" x14ac:dyDescent="0.25">
      <c r="B1486" s="17" t="s">
        <v>2922</v>
      </c>
      <c r="C1486" s="17" t="s">
        <v>2999</v>
      </c>
      <c r="D1486" s="18" t="s">
        <v>2924</v>
      </c>
      <c r="E1486" s="23" t="s">
        <v>3000</v>
      </c>
      <c r="F1486" s="20" t="s">
        <v>2926</v>
      </c>
      <c r="G1486" s="4"/>
      <c r="H1486" s="4"/>
      <c r="I1486" s="5"/>
      <c r="J1486" s="14" t="str">
        <f t="shared" si="46"/>
        <v/>
      </c>
      <c r="K1486" s="15"/>
      <c r="L1486" s="10" t="s">
        <v>25</v>
      </c>
      <c r="M1486" s="10"/>
      <c r="N1486" s="14" t="str">
        <f t="shared" si="47"/>
        <v/>
      </c>
      <c r="O1486" s="10" t="s">
        <v>36</v>
      </c>
      <c r="P1486" s="16"/>
    </row>
    <row r="1487" spans="2:16" ht="43.5" customHeight="1" x14ac:dyDescent="0.25">
      <c r="B1487" s="17" t="s">
        <v>2922</v>
      </c>
      <c r="C1487" s="17" t="s">
        <v>3001</v>
      </c>
      <c r="D1487" s="18" t="s">
        <v>2924</v>
      </c>
      <c r="E1487" s="23" t="s">
        <v>3002</v>
      </c>
      <c r="F1487" s="20" t="s">
        <v>2926</v>
      </c>
      <c r="G1487" s="4"/>
      <c r="H1487" s="4"/>
      <c r="I1487" s="5"/>
      <c r="J1487" s="14" t="str">
        <f t="shared" si="46"/>
        <v/>
      </c>
      <c r="K1487" s="15"/>
      <c r="L1487" s="10" t="s">
        <v>25</v>
      </c>
      <c r="M1487" s="10"/>
      <c r="N1487" s="14" t="str">
        <f t="shared" si="47"/>
        <v/>
      </c>
      <c r="O1487" s="10" t="s">
        <v>36</v>
      </c>
      <c r="P1487" s="16"/>
    </row>
    <row r="1488" spans="2:16" ht="43.5" customHeight="1" x14ac:dyDescent="0.25">
      <c r="B1488" s="17" t="s">
        <v>2922</v>
      </c>
      <c r="C1488" s="17" t="s">
        <v>3003</v>
      </c>
      <c r="D1488" s="18" t="s">
        <v>2924</v>
      </c>
      <c r="E1488" s="23" t="s">
        <v>3004</v>
      </c>
      <c r="F1488" s="20" t="s">
        <v>2926</v>
      </c>
      <c r="G1488" s="4"/>
      <c r="H1488" s="4"/>
      <c r="I1488" s="5"/>
      <c r="J1488" s="14" t="str">
        <f t="shared" si="46"/>
        <v/>
      </c>
      <c r="K1488" s="15"/>
      <c r="L1488" s="10" t="s">
        <v>25</v>
      </c>
      <c r="M1488" s="10"/>
      <c r="N1488" s="14" t="str">
        <f t="shared" si="47"/>
        <v/>
      </c>
      <c r="O1488" s="10" t="s">
        <v>36</v>
      </c>
      <c r="P1488" s="16"/>
    </row>
    <row r="1489" spans="2:16" ht="43.5" customHeight="1" x14ac:dyDescent="0.25">
      <c r="B1489" s="17" t="s">
        <v>2922</v>
      </c>
      <c r="C1489" s="17" t="s">
        <v>3005</v>
      </c>
      <c r="D1489" s="18" t="s">
        <v>2924</v>
      </c>
      <c r="E1489" s="23" t="s">
        <v>3006</v>
      </c>
      <c r="F1489" s="20" t="s">
        <v>2926</v>
      </c>
      <c r="G1489" s="4"/>
      <c r="H1489" s="4"/>
      <c r="I1489" s="5"/>
      <c r="J1489" s="14" t="str">
        <f t="shared" si="46"/>
        <v/>
      </c>
      <c r="K1489" s="15"/>
      <c r="L1489" s="10" t="s">
        <v>25</v>
      </c>
      <c r="M1489" s="10"/>
      <c r="N1489" s="14" t="str">
        <f t="shared" si="47"/>
        <v/>
      </c>
      <c r="O1489" s="10" t="s">
        <v>36</v>
      </c>
      <c r="P1489" s="16"/>
    </row>
    <row r="1490" spans="2:16" ht="43.5" customHeight="1" x14ac:dyDescent="0.25">
      <c r="B1490" s="17" t="s">
        <v>2922</v>
      </c>
      <c r="C1490" s="17" t="s">
        <v>3007</v>
      </c>
      <c r="D1490" s="18" t="s">
        <v>2924</v>
      </c>
      <c r="E1490" s="23" t="s">
        <v>3008</v>
      </c>
      <c r="F1490" s="20" t="s">
        <v>2926</v>
      </c>
      <c r="G1490" s="4"/>
      <c r="H1490" s="4"/>
      <c r="I1490" s="5"/>
      <c r="J1490" s="14" t="str">
        <f t="shared" si="46"/>
        <v/>
      </c>
      <c r="K1490" s="15"/>
      <c r="L1490" s="10" t="s">
        <v>25</v>
      </c>
      <c r="M1490" s="10"/>
      <c r="N1490" s="14" t="str">
        <f t="shared" si="47"/>
        <v/>
      </c>
      <c r="O1490" s="10" t="s">
        <v>36</v>
      </c>
      <c r="P1490" s="16"/>
    </row>
    <row r="1491" spans="2:16" ht="43.5" customHeight="1" x14ac:dyDescent="0.25">
      <c r="B1491" s="17" t="s">
        <v>2922</v>
      </c>
      <c r="C1491" s="17" t="s">
        <v>3009</v>
      </c>
      <c r="D1491" s="18" t="s">
        <v>2924</v>
      </c>
      <c r="E1491" s="23" t="s">
        <v>3010</v>
      </c>
      <c r="F1491" s="20" t="s">
        <v>2926</v>
      </c>
      <c r="G1491" s="4"/>
      <c r="H1491" s="4"/>
      <c r="I1491" s="5"/>
      <c r="J1491" s="14" t="str">
        <f t="shared" si="46"/>
        <v/>
      </c>
      <c r="K1491" s="15"/>
      <c r="L1491" s="10" t="s">
        <v>25</v>
      </c>
      <c r="M1491" s="10"/>
      <c r="N1491" s="14" t="str">
        <f t="shared" si="47"/>
        <v/>
      </c>
      <c r="O1491" s="10" t="s">
        <v>36</v>
      </c>
      <c r="P1491" s="16"/>
    </row>
    <row r="1492" spans="2:16" ht="43.5" customHeight="1" x14ac:dyDescent="0.25">
      <c r="B1492" s="17" t="s">
        <v>2922</v>
      </c>
      <c r="C1492" s="17" t="s">
        <v>3011</v>
      </c>
      <c r="D1492" s="18" t="s">
        <v>2924</v>
      </c>
      <c r="E1492" s="23" t="s">
        <v>3012</v>
      </c>
      <c r="F1492" s="20" t="s">
        <v>2926</v>
      </c>
      <c r="G1492" s="4"/>
      <c r="H1492" s="4"/>
      <c r="I1492" s="5"/>
      <c r="J1492" s="14" t="str">
        <f t="shared" si="46"/>
        <v/>
      </c>
      <c r="K1492" s="15"/>
      <c r="L1492" s="10" t="s">
        <v>25</v>
      </c>
      <c r="M1492" s="10"/>
      <c r="N1492" s="14" t="str">
        <f t="shared" si="47"/>
        <v/>
      </c>
      <c r="O1492" s="10" t="s">
        <v>36</v>
      </c>
      <c r="P1492" s="16"/>
    </row>
    <row r="1493" spans="2:16" ht="43.5" customHeight="1" x14ac:dyDescent="0.25">
      <c r="B1493" s="17" t="s">
        <v>2922</v>
      </c>
      <c r="C1493" s="17" t="s">
        <v>3013</v>
      </c>
      <c r="D1493" s="18" t="s">
        <v>2924</v>
      </c>
      <c r="E1493" s="23" t="s">
        <v>3014</v>
      </c>
      <c r="F1493" s="20" t="s">
        <v>2926</v>
      </c>
      <c r="G1493" s="4"/>
      <c r="H1493" s="4"/>
      <c r="I1493" s="5"/>
      <c r="J1493" s="14" t="str">
        <f t="shared" si="46"/>
        <v/>
      </c>
      <c r="K1493" s="15"/>
      <c r="L1493" s="10" t="s">
        <v>25</v>
      </c>
      <c r="M1493" s="10"/>
      <c r="N1493" s="14" t="str">
        <f t="shared" si="47"/>
        <v/>
      </c>
      <c r="O1493" s="10" t="s">
        <v>36</v>
      </c>
      <c r="P1493" s="16"/>
    </row>
    <row r="1494" spans="2:16" ht="43.5" customHeight="1" x14ac:dyDescent="0.25">
      <c r="B1494" s="17" t="s">
        <v>2922</v>
      </c>
      <c r="C1494" s="17" t="s">
        <v>3015</v>
      </c>
      <c r="D1494" s="18" t="s">
        <v>2924</v>
      </c>
      <c r="E1494" s="23" t="s">
        <v>3016</v>
      </c>
      <c r="F1494" s="20" t="s">
        <v>2926</v>
      </c>
      <c r="G1494" s="4"/>
      <c r="H1494" s="4"/>
      <c r="I1494" s="5"/>
      <c r="J1494" s="14" t="str">
        <f t="shared" si="46"/>
        <v/>
      </c>
      <c r="K1494" s="15"/>
      <c r="L1494" s="10" t="s">
        <v>25</v>
      </c>
      <c r="M1494" s="10"/>
      <c r="N1494" s="14" t="str">
        <f t="shared" si="47"/>
        <v/>
      </c>
      <c r="O1494" s="10" t="s">
        <v>36</v>
      </c>
      <c r="P1494" s="16"/>
    </row>
    <row r="1495" spans="2:16" ht="43.5" customHeight="1" x14ac:dyDescent="0.25">
      <c r="B1495" s="17" t="s">
        <v>2922</v>
      </c>
      <c r="C1495" s="17" t="s">
        <v>3017</v>
      </c>
      <c r="D1495" s="18" t="s">
        <v>2924</v>
      </c>
      <c r="E1495" s="23" t="s">
        <v>3018</v>
      </c>
      <c r="F1495" s="20" t="s">
        <v>2926</v>
      </c>
      <c r="G1495" s="4"/>
      <c r="H1495" s="4"/>
      <c r="I1495" s="5"/>
      <c r="J1495" s="14" t="str">
        <f t="shared" si="46"/>
        <v/>
      </c>
      <c r="K1495" s="15"/>
      <c r="L1495" s="10" t="s">
        <v>25</v>
      </c>
      <c r="M1495" s="10"/>
      <c r="N1495" s="14" t="str">
        <f t="shared" si="47"/>
        <v/>
      </c>
      <c r="O1495" s="10" t="s">
        <v>36</v>
      </c>
      <c r="P1495" s="16"/>
    </row>
    <row r="1496" spans="2:16" ht="43.5" customHeight="1" x14ac:dyDescent="0.25">
      <c r="B1496" s="17" t="s">
        <v>2922</v>
      </c>
      <c r="C1496" s="17" t="s">
        <v>3019</v>
      </c>
      <c r="D1496" s="18" t="s">
        <v>2924</v>
      </c>
      <c r="E1496" s="23" t="s">
        <v>3020</v>
      </c>
      <c r="F1496" s="20" t="s">
        <v>2926</v>
      </c>
      <c r="G1496" s="4"/>
      <c r="H1496" s="4"/>
      <c r="I1496" s="5"/>
      <c r="J1496" s="14" t="str">
        <f t="shared" si="46"/>
        <v/>
      </c>
      <c r="K1496" s="15"/>
      <c r="L1496" s="10" t="s">
        <v>25</v>
      </c>
      <c r="M1496" s="10"/>
      <c r="N1496" s="14" t="str">
        <f t="shared" si="47"/>
        <v/>
      </c>
      <c r="O1496" s="10" t="s">
        <v>36</v>
      </c>
      <c r="P1496" s="16"/>
    </row>
    <row r="1497" spans="2:16" ht="43.5" customHeight="1" x14ac:dyDescent="0.25">
      <c r="B1497" s="17" t="s">
        <v>2922</v>
      </c>
      <c r="C1497" s="17" t="s">
        <v>3021</v>
      </c>
      <c r="D1497" s="18" t="s">
        <v>2924</v>
      </c>
      <c r="E1497" s="23" t="s">
        <v>3022</v>
      </c>
      <c r="F1497" s="20" t="s">
        <v>2926</v>
      </c>
      <c r="G1497" s="4"/>
      <c r="H1497" s="4"/>
      <c r="I1497" s="5"/>
      <c r="J1497" s="14" t="str">
        <f t="shared" si="46"/>
        <v/>
      </c>
      <c r="K1497" s="15"/>
      <c r="L1497" s="10" t="s">
        <v>25</v>
      </c>
      <c r="M1497" s="10"/>
      <c r="N1497" s="14" t="str">
        <f t="shared" si="47"/>
        <v/>
      </c>
      <c r="O1497" s="10" t="s">
        <v>36</v>
      </c>
      <c r="P1497" s="16"/>
    </row>
    <row r="1498" spans="2:16" ht="57.95" customHeight="1" x14ac:dyDescent="0.25">
      <c r="B1498" s="17" t="s">
        <v>2922</v>
      </c>
      <c r="C1498" s="17" t="s">
        <v>3023</v>
      </c>
      <c r="D1498" s="18" t="s">
        <v>2924</v>
      </c>
      <c r="E1498" s="23" t="s">
        <v>3024</v>
      </c>
      <c r="F1498" s="20" t="s">
        <v>2926</v>
      </c>
      <c r="G1498" s="4"/>
      <c r="H1498" s="4"/>
      <c r="I1498" s="5"/>
      <c r="J1498" s="14" t="str">
        <f t="shared" si="46"/>
        <v/>
      </c>
      <c r="K1498" s="15"/>
      <c r="L1498" s="10" t="s">
        <v>25</v>
      </c>
      <c r="M1498" s="10"/>
      <c r="N1498" s="14" t="str">
        <f t="shared" si="47"/>
        <v/>
      </c>
      <c r="O1498" s="10" t="s">
        <v>36</v>
      </c>
      <c r="P1498" s="16"/>
    </row>
    <row r="1499" spans="2:16" ht="43.5" customHeight="1" x14ac:dyDescent="0.25">
      <c r="B1499" s="17" t="s">
        <v>2922</v>
      </c>
      <c r="C1499" s="17" t="s">
        <v>3025</v>
      </c>
      <c r="D1499" s="18" t="s">
        <v>2924</v>
      </c>
      <c r="E1499" s="23" t="s">
        <v>3026</v>
      </c>
      <c r="F1499" s="20" t="s">
        <v>2926</v>
      </c>
      <c r="G1499" s="4"/>
      <c r="H1499" s="4"/>
      <c r="I1499" s="5"/>
      <c r="J1499" s="14" t="str">
        <f t="shared" si="46"/>
        <v/>
      </c>
      <c r="K1499" s="15"/>
      <c r="L1499" s="10" t="s">
        <v>25</v>
      </c>
      <c r="M1499" s="10"/>
      <c r="N1499" s="14" t="str">
        <f t="shared" si="47"/>
        <v/>
      </c>
      <c r="O1499" s="10" t="s">
        <v>36</v>
      </c>
      <c r="P1499" s="16"/>
    </row>
    <row r="1500" spans="2:16" ht="43.5" customHeight="1" x14ac:dyDescent="0.25">
      <c r="B1500" s="17" t="s">
        <v>2922</v>
      </c>
      <c r="C1500" s="17" t="s">
        <v>3027</v>
      </c>
      <c r="D1500" s="18" t="s">
        <v>2924</v>
      </c>
      <c r="E1500" s="23" t="s">
        <v>3028</v>
      </c>
      <c r="F1500" s="20" t="s">
        <v>2926</v>
      </c>
      <c r="G1500" s="4"/>
      <c r="H1500" s="4"/>
      <c r="I1500" s="5"/>
      <c r="J1500" s="14" t="str">
        <f t="shared" si="46"/>
        <v/>
      </c>
      <c r="K1500" s="15"/>
      <c r="L1500" s="10" t="s">
        <v>25</v>
      </c>
      <c r="M1500" s="10"/>
      <c r="N1500" s="14" t="str">
        <f t="shared" si="47"/>
        <v/>
      </c>
      <c r="O1500" s="10" t="s">
        <v>36</v>
      </c>
      <c r="P1500" s="16"/>
    </row>
    <row r="1501" spans="2:16" ht="43.5" customHeight="1" x14ac:dyDescent="0.25">
      <c r="B1501" s="17" t="s">
        <v>2922</v>
      </c>
      <c r="C1501" s="17" t="s">
        <v>3029</v>
      </c>
      <c r="D1501" s="18" t="s">
        <v>2924</v>
      </c>
      <c r="E1501" s="23" t="s">
        <v>3030</v>
      </c>
      <c r="F1501" s="20" t="s">
        <v>2926</v>
      </c>
      <c r="G1501" s="4"/>
      <c r="H1501" s="4"/>
      <c r="I1501" s="5"/>
      <c r="J1501" s="14" t="str">
        <f t="shared" si="46"/>
        <v/>
      </c>
      <c r="K1501" s="15"/>
      <c r="L1501" s="10" t="s">
        <v>25</v>
      </c>
      <c r="M1501" s="10"/>
      <c r="N1501" s="14" t="str">
        <f t="shared" si="47"/>
        <v/>
      </c>
      <c r="O1501" s="10" t="s">
        <v>36</v>
      </c>
      <c r="P1501" s="16"/>
    </row>
    <row r="1502" spans="2:16" ht="57.95" customHeight="1" x14ac:dyDescent="0.25">
      <c r="B1502" s="17" t="s">
        <v>2922</v>
      </c>
      <c r="C1502" s="17" t="s">
        <v>3031</v>
      </c>
      <c r="D1502" s="18" t="s">
        <v>2924</v>
      </c>
      <c r="E1502" s="23" t="s">
        <v>3032</v>
      </c>
      <c r="F1502" s="20" t="s">
        <v>2926</v>
      </c>
      <c r="G1502" s="4"/>
      <c r="H1502" s="4"/>
      <c r="I1502" s="5"/>
      <c r="J1502" s="14" t="str">
        <f t="shared" si="46"/>
        <v/>
      </c>
      <c r="K1502" s="15"/>
      <c r="L1502" s="10" t="s">
        <v>25</v>
      </c>
      <c r="M1502" s="10"/>
      <c r="N1502" s="14" t="str">
        <f t="shared" si="47"/>
        <v/>
      </c>
      <c r="O1502" s="10" t="s">
        <v>36</v>
      </c>
      <c r="P1502" s="16"/>
    </row>
    <row r="1503" spans="2:16" ht="43.5" customHeight="1" x14ac:dyDescent="0.25">
      <c r="B1503" s="17" t="s">
        <v>2922</v>
      </c>
      <c r="C1503" s="17" t="s">
        <v>3033</v>
      </c>
      <c r="D1503" s="18" t="s">
        <v>2924</v>
      </c>
      <c r="E1503" s="23" t="s">
        <v>3034</v>
      </c>
      <c r="F1503" s="20" t="s">
        <v>2926</v>
      </c>
      <c r="G1503" s="4"/>
      <c r="H1503" s="4"/>
      <c r="I1503" s="5"/>
      <c r="J1503" s="14" t="str">
        <f t="shared" si="46"/>
        <v/>
      </c>
      <c r="K1503" s="15"/>
      <c r="L1503" s="10" t="s">
        <v>25</v>
      </c>
      <c r="M1503" s="10"/>
      <c r="N1503" s="14" t="str">
        <f t="shared" si="47"/>
        <v/>
      </c>
      <c r="O1503" s="10" t="s">
        <v>36</v>
      </c>
      <c r="P1503" s="16"/>
    </row>
    <row r="1504" spans="2:16" ht="43.5" customHeight="1" x14ac:dyDescent="0.25">
      <c r="B1504" s="17" t="s">
        <v>2922</v>
      </c>
      <c r="C1504" s="17" t="s">
        <v>3035</v>
      </c>
      <c r="D1504" s="18" t="s">
        <v>2924</v>
      </c>
      <c r="E1504" s="23" t="s">
        <v>3036</v>
      </c>
      <c r="F1504" s="20" t="s">
        <v>2926</v>
      </c>
      <c r="G1504" s="4"/>
      <c r="H1504" s="4"/>
      <c r="I1504" s="5"/>
      <c r="J1504" s="14" t="str">
        <f t="shared" si="46"/>
        <v/>
      </c>
      <c r="K1504" s="15"/>
      <c r="L1504" s="10" t="s">
        <v>25</v>
      </c>
      <c r="M1504" s="10"/>
      <c r="N1504" s="14" t="str">
        <f t="shared" si="47"/>
        <v/>
      </c>
      <c r="O1504" s="10" t="s">
        <v>36</v>
      </c>
      <c r="P1504" s="16"/>
    </row>
    <row r="1505" spans="2:16" ht="43.5" customHeight="1" x14ac:dyDescent="0.25">
      <c r="B1505" s="17" t="s">
        <v>2922</v>
      </c>
      <c r="C1505" s="17" t="s">
        <v>3037</v>
      </c>
      <c r="D1505" s="18" t="s">
        <v>2924</v>
      </c>
      <c r="E1505" s="23" t="s">
        <v>3038</v>
      </c>
      <c r="F1505" s="20" t="s">
        <v>2926</v>
      </c>
      <c r="G1505" s="4"/>
      <c r="H1505" s="4"/>
      <c r="I1505" s="5"/>
      <c r="J1505" s="14" t="str">
        <f t="shared" si="46"/>
        <v/>
      </c>
      <c r="K1505" s="15"/>
      <c r="L1505" s="10" t="s">
        <v>25</v>
      </c>
      <c r="M1505" s="10"/>
      <c r="N1505" s="14" t="str">
        <f t="shared" si="47"/>
        <v/>
      </c>
      <c r="O1505" s="10" t="s">
        <v>36</v>
      </c>
      <c r="P1505" s="16"/>
    </row>
    <row r="1506" spans="2:16" ht="43.5" customHeight="1" x14ac:dyDescent="0.25">
      <c r="B1506" s="17" t="s">
        <v>2922</v>
      </c>
      <c r="C1506" s="17" t="s">
        <v>3039</v>
      </c>
      <c r="D1506" s="18" t="s">
        <v>2924</v>
      </c>
      <c r="E1506" s="23" t="s">
        <v>3040</v>
      </c>
      <c r="F1506" s="20" t="s">
        <v>2926</v>
      </c>
      <c r="G1506" s="4"/>
      <c r="H1506" s="4"/>
      <c r="I1506" s="5"/>
      <c r="J1506" s="14" t="str">
        <f t="shared" si="46"/>
        <v/>
      </c>
      <c r="K1506" s="15"/>
      <c r="L1506" s="10" t="s">
        <v>25</v>
      </c>
      <c r="M1506" s="10"/>
      <c r="N1506" s="14" t="str">
        <f t="shared" si="47"/>
        <v/>
      </c>
      <c r="O1506" s="10" t="s">
        <v>36</v>
      </c>
      <c r="P1506" s="16"/>
    </row>
    <row r="1507" spans="2:16" ht="43.5" customHeight="1" x14ac:dyDescent="0.25">
      <c r="B1507" s="17" t="s">
        <v>2922</v>
      </c>
      <c r="C1507" s="17" t="s">
        <v>3041</v>
      </c>
      <c r="D1507" s="18" t="s">
        <v>2924</v>
      </c>
      <c r="E1507" s="23" t="s">
        <v>3042</v>
      </c>
      <c r="F1507" s="20" t="s">
        <v>2926</v>
      </c>
      <c r="G1507" s="4"/>
      <c r="H1507" s="4"/>
      <c r="I1507" s="5"/>
      <c r="J1507" s="14" t="str">
        <f t="shared" si="46"/>
        <v/>
      </c>
      <c r="K1507" s="15"/>
      <c r="L1507" s="10" t="s">
        <v>25</v>
      </c>
      <c r="M1507" s="10"/>
      <c r="N1507" s="14" t="str">
        <f t="shared" si="47"/>
        <v/>
      </c>
      <c r="O1507" s="10" t="s">
        <v>36</v>
      </c>
      <c r="P1507" s="16"/>
    </row>
    <row r="1508" spans="2:16" ht="43.5" customHeight="1" x14ac:dyDescent="0.25">
      <c r="B1508" s="17" t="s">
        <v>2922</v>
      </c>
      <c r="C1508" s="17" t="s">
        <v>3043</v>
      </c>
      <c r="D1508" s="18" t="s">
        <v>2924</v>
      </c>
      <c r="E1508" s="23" t="s">
        <v>3044</v>
      </c>
      <c r="F1508" s="20" t="s">
        <v>2926</v>
      </c>
      <c r="G1508" s="4"/>
      <c r="H1508" s="4"/>
      <c r="I1508" s="5"/>
      <c r="J1508" s="14" t="str">
        <f t="shared" si="46"/>
        <v/>
      </c>
      <c r="K1508" s="15"/>
      <c r="L1508" s="10" t="s">
        <v>25</v>
      </c>
      <c r="M1508" s="10"/>
      <c r="N1508" s="14" t="str">
        <f t="shared" si="47"/>
        <v/>
      </c>
      <c r="O1508" s="10" t="s">
        <v>25</v>
      </c>
      <c r="P1508" s="16"/>
    </row>
    <row r="1509" spans="2:16" ht="43.5" customHeight="1" x14ac:dyDescent="0.25">
      <c r="B1509" s="17" t="s">
        <v>2922</v>
      </c>
      <c r="C1509" s="17" t="s">
        <v>3045</v>
      </c>
      <c r="D1509" s="18" t="s">
        <v>2924</v>
      </c>
      <c r="E1509" s="23" t="s">
        <v>3046</v>
      </c>
      <c r="F1509" s="20" t="s">
        <v>2926</v>
      </c>
      <c r="G1509" s="4"/>
      <c r="H1509" s="4"/>
      <c r="I1509" s="5"/>
      <c r="J1509" s="14" t="str">
        <f t="shared" si="46"/>
        <v/>
      </c>
      <c r="K1509" s="15"/>
      <c r="L1509" s="10" t="s">
        <v>25</v>
      </c>
      <c r="M1509" s="10"/>
      <c r="N1509" s="14" t="str">
        <f t="shared" si="47"/>
        <v/>
      </c>
      <c r="O1509" s="10" t="s">
        <v>25</v>
      </c>
      <c r="P1509" s="16"/>
    </row>
    <row r="1510" spans="2:16" ht="43.5" customHeight="1" x14ac:dyDescent="0.25">
      <c r="B1510" s="17" t="s">
        <v>2922</v>
      </c>
      <c r="C1510" s="17" t="s">
        <v>3047</v>
      </c>
      <c r="D1510" s="18" t="s">
        <v>2924</v>
      </c>
      <c r="E1510" s="23" t="s">
        <v>3048</v>
      </c>
      <c r="F1510" s="20" t="s">
        <v>2926</v>
      </c>
      <c r="G1510" s="4"/>
      <c r="H1510" s="4"/>
      <c r="I1510" s="5"/>
      <c r="J1510" s="14" t="str">
        <f t="shared" si="46"/>
        <v/>
      </c>
      <c r="K1510" s="15"/>
      <c r="L1510" s="10" t="s">
        <v>25</v>
      </c>
      <c r="M1510" s="10"/>
      <c r="N1510" s="14" t="str">
        <f t="shared" si="47"/>
        <v/>
      </c>
      <c r="O1510" s="10" t="s">
        <v>25</v>
      </c>
      <c r="P1510" s="16"/>
    </row>
    <row r="1511" spans="2:16" ht="43.5" customHeight="1" x14ac:dyDescent="0.25">
      <c r="B1511" s="17" t="s">
        <v>2922</v>
      </c>
      <c r="C1511" s="17" t="s">
        <v>3049</v>
      </c>
      <c r="D1511" s="18" t="s">
        <v>2924</v>
      </c>
      <c r="E1511" s="23" t="s">
        <v>3050</v>
      </c>
      <c r="F1511" s="20" t="s">
        <v>2926</v>
      </c>
      <c r="G1511" s="4"/>
      <c r="H1511" s="4"/>
      <c r="I1511" s="5"/>
      <c r="J1511" s="14" t="str">
        <f t="shared" si="46"/>
        <v/>
      </c>
      <c r="K1511" s="15"/>
      <c r="L1511" s="10" t="s">
        <v>25</v>
      </c>
      <c r="M1511" s="10"/>
      <c r="N1511" s="14" t="str">
        <f t="shared" si="47"/>
        <v/>
      </c>
      <c r="O1511" s="10" t="s">
        <v>25</v>
      </c>
      <c r="P1511" s="16"/>
    </row>
    <row r="1512" spans="2:16" ht="43.5" customHeight="1" x14ac:dyDescent="0.25">
      <c r="B1512" s="17" t="s">
        <v>2922</v>
      </c>
      <c r="C1512" s="17" t="s">
        <v>3051</v>
      </c>
      <c r="D1512" s="18" t="s">
        <v>2924</v>
      </c>
      <c r="E1512" s="23" t="s">
        <v>3052</v>
      </c>
      <c r="F1512" s="20" t="s">
        <v>2926</v>
      </c>
      <c r="G1512" s="4"/>
      <c r="H1512" s="4"/>
      <c r="I1512" s="5"/>
      <c r="J1512" s="14" t="str">
        <f t="shared" si="46"/>
        <v/>
      </c>
      <c r="K1512" s="15"/>
      <c r="L1512" s="10" t="s">
        <v>25</v>
      </c>
      <c r="M1512" s="10"/>
      <c r="N1512" s="14" t="str">
        <f t="shared" si="47"/>
        <v/>
      </c>
      <c r="O1512" s="10" t="s">
        <v>25</v>
      </c>
      <c r="P1512" s="16"/>
    </row>
    <row r="1513" spans="2:16" ht="43.5" customHeight="1" x14ac:dyDescent="0.25">
      <c r="B1513" s="17" t="s">
        <v>2922</v>
      </c>
      <c r="C1513" s="17" t="s">
        <v>3053</v>
      </c>
      <c r="D1513" s="18" t="s">
        <v>2924</v>
      </c>
      <c r="E1513" s="23" t="s">
        <v>3054</v>
      </c>
      <c r="F1513" s="20" t="s">
        <v>2926</v>
      </c>
      <c r="G1513" s="4"/>
      <c r="H1513" s="4"/>
      <c r="I1513" s="5"/>
      <c r="J1513" s="14" t="str">
        <f t="shared" si="46"/>
        <v/>
      </c>
      <c r="K1513" s="15"/>
      <c r="L1513" s="10" t="s">
        <v>25</v>
      </c>
      <c r="M1513" s="10"/>
      <c r="N1513" s="14" t="str">
        <f t="shared" si="47"/>
        <v/>
      </c>
      <c r="O1513" s="10" t="s">
        <v>25</v>
      </c>
      <c r="P1513" s="16"/>
    </row>
    <row r="1514" spans="2:16" ht="43.5" customHeight="1" x14ac:dyDescent="0.25">
      <c r="B1514" s="17" t="s">
        <v>2922</v>
      </c>
      <c r="C1514" s="17" t="s">
        <v>3055</v>
      </c>
      <c r="D1514" s="18" t="s">
        <v>2924</v>
      </c>
      <c r="E1514" s="23" t="s">
        <v>3056</v>
      </c>
      <c r="F1514" s="20" t="s">
        <v>2926</v>
      </c>
      <c r="G1514" s="4"/>
      <c r="H1514" s="4"/>
      <c r="I1514" s="5"/>
      <c r="J1514" s="14" t="str">
        <f t="shared" si="46"/>
        <v/>
      </c>
      <c r="K1514" s="15"/>
      <c r="L1514" s="10" t="s">
        <v>25</v>
      </c>
      <c r="M1514" s="10"/>
      <c r="N1514" s="14" t="str">
        <f t="shared" si="47"/>
        <v/>
      </c>
      <c r="O1514" s="10" t="s">
        <v>25</v>
      </c>
      <c r="P1514" s="16"/>
    </row>
    <row r="1515" spans="2:16" ht="43.5" customHeight="1" x14ac:dyDescent="0.25">
      <c r="B1515" s="17" t="s">
        <v>2922</v>
      </c>
      <c r="C1515" s="17" t="s">
        <v>3057</v>
      </c>
      <c r="D1515" s="18" t="s">
        <v>2924</v>
      </c>
      <c r="E1515" s="23" t="s">
        <v>3058</v>
      </c>
      <c r="F1515" s="20" t="s">
        <v>2926</v>
      </c>
      <c r="G1515" s="4"/>
      <c r="H1515" s="4"/>
      <c r="I1515" s="5"/>
      <c r="J1515" s="14" t="str">
        <f t="shared" si="46"/>
        <v/>
      </c>
      <c r="K1515" s="15"/>
      <c r="L1515" s="10" t="s">
        <v>25</v>
      </c>
      <c r="M1515" s="10"/>
      <c r="N1515" s="14" t="str">
        <f t="shared" si="47"/>
        <v/>
      </c>
      <c r="O1515" s="10" t="s">
        <v>25</v>
      </c>
      <c r="P1515" s="16"/>
    </row>
    <row r="1516" spans="2:16" ht="43.5" customHeight="1" x14ac:dyDescent="0.25">
      <c r="B1516" s="17" t="s">
        <v>2922</v>
      </c>
      <c r="C1516" s="17" t="s">
        <v>3059</v>
      </c>
      <c r="D1516" s="18" t="s">
        <v>2924</v>
      </c>
      <c r="E1516" s="23" t="s">
        <v>3060</v>
      </c>
      <c r="F1516" s="20" t="s">
        <v>2926</v>
      </c>
      <c r="G1516" s="4"/>
      <c r="H1516" s="4"/>
      <c r="I1516" s="5"/>
      <c r="J1516" s="14" t="str">
        <f t="shared" si="46"/>
        <v/>
      </c>
      <c r="K1516" s="15"/>
      <c r="L1516" s="10" t="s">
        <v>25</v>
      </c>
      <c r="M1516" s="10"/>
      <c r="N1516" s="14" t="str">
        <f t="shared" si="47"/>
        <v/>
      </c>
      <c r="O1516" s="10" t="s">
        <v>25</v>
      </c>
      <c r="P1516" s="16"/>
    </row>
    <row r="1517" spans="2:16" ht="43.5" customHeight="1" x14ac:dyDescent="0.25">
      <c r="B1517" s="17" t="s">
        <v>2922</v>
      </c>
      <c r="C1517" s="17" t="s">
        <v>3061</v>
      </c>
      <c r="D1517" s="18" t="s">
        <v>2924</v>
      </c>
      <c r="E1517" s="23" t="s">
        <v>3062</v>
      </c>
      <c r="F1517" s="20" t="s">
        <v>2926</v>
      </c>
      <c r="G1517" s="4"/>
      <c r="H1517" s="4"/>
      <c r="I1517" s="5"/>
      <c r="J1517" s="14" t="str">
        <f t="shared" si="46"/>
        <v/>
      </c>
      <c r="K1517" s="15"/>
      <c r="L1517" s="10" t="s">
        <v>25</v>
      </c>
      <c r="M1517" s="10"/>
      <c r="N1517" s="14" t="str">
        <f t="shared" si="47"/>
        <v/>
      </c>
      <c r="O1517" s="10" t="s">
        <v>25</v>
      </c>
      <c r="P1517" s="16"/>
    </row>
    <row r="1518" spans="2:16" ht="43.5" customHeight="1" x14ac:dyDescent="0.25">
      <c r="B1518" s="17" t="s">
        <v>2922</v>
      </c>
      <c r="C1518" s="17" t="s">
        <v>3063</v>
      </c>
      <c r="D1518" s="18" t="s">
        <v>2924</v>
      </c>
      <c r="E1518" s="23" t="s">
        <v>3064</v>
      </c>
      <c r="F1518" s="20" t="s">
        <v>2926</v>
      </c>
      <c r="G1518" s="4"/>
      <c r="H1518" s="4"/>
      <c r="I1518" s="5"/>
      <c r="J1518" s="14" t="str">
        <f t="shared" si="46"/>
        <v/>
      </c>
      <c r="K1518" s="15"/>
      <c r="L1518" s="10" t="s">
        <v>25</v>
      </c>
      <c r="M1518" s="10"/>
      <c r="N1518" s="14" t="str">
        <f t="shared" si="47"/>
        <v/>
      </c>
      <c r="O1518" s="10" t="s">
        <v>25</v>
      </c>
      <c r="P1518" s="16"/>
    </row>
    <row r="1519" spans="2:16" ht="43.5" customHeight="1" x14ac:dyDescent="0.25">
      <c r="B1519" s="17" t="s">
        <v>2922</v>
      </c>
      <c r="C1519" s="17" t="s">
        <v>3065</v>
      </c>
      <c r="D1519" s="18" t="s">
        <v>2924</v>
      </c>
      <c r="E1519" s="23" t="s">
        <v>3066</v>
      </c>
      <c r="F1519" s="20" t="s">
        <v>2926</v>
      </c>
      <c r="G1519" s="4"/>
      <c r="H1519" s="4"/>
      <c r="I1519" s="5"/>
      <c r="J1519" s="14" t="str">
        <f t="shared" si="46"/>
        <v/>
      </c>
      <c r="K1519" s="15"/>
      <c r="L1519" s="10" t="s">
        <v>25</v>
      </c>
      <c r="M1519" s="10"/>
      <c r="N1519" s="14" t="str">
        <f t="shared" si="47"/>
        <v/>
      </c>
      <c r="O1519" s="10" t="s">
        <v>25</v>
      </c>
      <c r="P1519" s="16"/>
    </row>
    <row r="1520" spans="2:16" ht="43.5" customHeight="1" x14ac:dyDescent="0.25">
      <c r="B1520" s="17" t="s">
        <v>2922</v>
      </c>
      <c r="C1520" s="17" t="s">
        <v>3067</v>
      </c>
      <c r="D1520" s="18" t="s">
        <v>2924</v>
      </c>
      <c r="E1520" s="23" t="s">
        <v>3068</v>
      </c>
      <c r="F1520" s="20" t="s">
        <v>2926</v>
      </c>
      <c r="G1520" s="4"/>
      <c r="H1520" s="4"/>
      <c r="I1520" s="5"/>
      <c r="J1520" s="14" t="str">
        <f t="shared" si="46"/>
        <v/>
      </c>
      <c r="K1520" s="15"/>
      <c r="L1520" s="10" t="s">
        <v>25</v>
      </c>
      <c r="M1520" s="10"/>
      <c r="N1520" s="14" t="str">
        <f t="shared" si="47"/>
        <v/>
      </c>
      <c r="O1520" s="10" t="s">
        <v>25</v>
      </c>
      <c r="P1520" s="16"/>
    </row>
    <row r="1521" spans="2:16" ht="43.5" customHeight="1" x14ac:dyDescent="0.25">
      <c r="B1521" s="17" t="s">
        <v>2922</v>
      </c>
      <c r="C1521" s="17" t="s">
        <v>3069</v>
      </c>
      <c r="D1521" s="18" t="s">
        <v>2924</v>
      </c>
      <c r="E1521" s="23" t="s">
        <v>3070</v>
      </c>
      <c r="F1521" s="20" t="s">
        <v>2926</v>
      </c>
      <c r="G1521" s="4"/>
      <c r="H1521" s="4"/>
      <c r="I1521" s="5"/>
      <c r="J1521" s="14" t="str">
        <f t="shared" si="46"/>
        <v/>
      </c>
      <c r="K1521" s="15"/>
      <c r="L1521" s="10" t="s">
        <v>25</v>
      </c>
      <c r="M1521" s="10"/>
      <c r="N1521" s="14" t="str">
        <f t="shared" si="47"/>
        <v/>
      </c>
      <c r="O1521" s="10" t="s">
        <v>25</v>
      </c>
      <c r="P1521" s="16"/>
    </row>
    <row r="1522" spans="2:16" ht="43.5" customHeight="1" x14ac:dyDescent="0.25">
      <c r="B1522" s="17" t="s">
        <v>2922</v>
      </c>
      <c r="C1522" s="17" t="s">
        <v>3071</v>
      </c>
      <c r="D1522" s="18" t="s">
        <v>2924</v>
      </c>
      <c r="E1522" s="23" t="s">
        <v>3072</v>
      </c>
      <c r="F1522" s="20" t="s">
        <v>2926</v>
      </c>
      <c r="G1522" s="4"/>
      <c r="H1522" s="4"/>
      <c r="I1522" s="5"/>
      <c r="J1522" s="14" t="str">
        <f t="shared" si="46"/>
        <v/>
      </c>
      <c r="K1522" s="15"/>
      <c r="L1522" s="10" t="s">
        <v>25</v>
      </c>
      <c r="M1522" s="10"/>
      <c r="N1522" s="14" t="str">
        <f t="shared" si="47"/>
        <v/>
      </c>
      <c r="O1522" s="10" t="s">
        <v>25</v>
      </c>
      <c r="P1522" s="16"/>
    </row>
    <row r="1523" spans="2:16" ht="43.5" customHeight="1" x14ac:dyDescent="0.25">
      <c r="B1523" s="17" t="s">
        <v>2922</v>
      </c>
      <c r="C1523" s="17" t="s">
        <v>3073</v>
      </c>
      <c r="D1523" s="18" t="s">
        <v>2924</v>
      </c>
      <c r="E1523" s="23" t="s">
        <v>3074</v>
      </c>
      <c r="F1523" s="20" t="s">
        <v>2926</v>
      </c>
      <c r="G1523" s="4"/>
      <c r="H1523" s="4"/>
      <c r="I1523" s="5"/>
      <c r="J1523" s="14" t="str">
        <f t="shared" si="46"/>
        <v/>
      </c>
      <c r="K1523" s="15"/>
      <c r="L1523" s="10" t="s">
        <v>25</v>
      </c>
      <c r="M1523" s="10"/>
      <c r="N1523" s="14" t="str">
        <f t="shared" si="47"/>
        <v/>
      </c>
      <c r="O1523" s="10" t="s">
        <v>25</v>
      </c>
      <c r="P1523" s="16"/>
    </row>
    <row r="1524" spans="2:16" ht="57.95" customHeight="1" x14ac:dyDescent="0.25">
      <c r="B1524" s="17" t="s">
        <v>2922</v>
      </c>
      <c r="C1524" s="17" t="s">
        <v>3075</v>
      </c>
      <c r="D1524" s="18" t="s">
        <v>2924</v>
      </c>
      <c r="E1524" s="23" t="s">
        <v>3076</v>
      </c>
      <c r="F1524" s="20" t="s">
        <v>2926</v>
      </c>
      <c r="G1524" s="4"/>
      <c r="H1524" s="4"/>
      <c r="I1524" s="5"/>
      <c r="J1524" s="14" t="str">
        <f t="shared" si="46"/>
        <v/>
      </c>
      <c r="K1524" s="15"/>
      <c r="L1524" s="10" t="s">
        <v>25</v>
      </c>
      <c r="M1524" s="10"/>
      <c r="N1524" s="14" t="str">
        <f t="shared" si="47"/>
        <v/>
      </c>
      <c r="O1524" s="10" t="s">
        <v>36</v>
      </c>
      <c r="P1524" s="16"/>
    </row>
    <row r="1525" spans="2:16" ht="43.5" customHeight="1" x14ac:dyDescent="0.25">
      <c r="B1525" s="17" t="s">
        <v>2922</v>
      </c>
      <c r="C1525" s="17" t="s">
        <v>3077</v>
      </c>
      <c r="D1525" s="18" t="s">
        <v>2924</v>
      </c>
      <c r="E1525" s="23" t="s">
        <v>3078</v>
      </c>
      <c r="F1525" s="20" t="s">
        <v>2926</v>
      </c>
      <c r="G1525" s="4"/>
      <c r="H1525" s="4"/>
      <c r="I1525" s="5"/>
      <c r="J1525" s="14" t="str">
        <f t="shared" si="46"/>
        <v/>
      </c>
      <c r="K1525" s="15"/>
      <c r="L1525" s="10" t="s">
        <v>25</v>
      </c>
      <c r="M1525" s="10"/>
      <c r="N1525" s="14" t="str">
        <f t="shared" si="47"/>
        <v/>
      </c>
      <c r="O1525" s="10" t="s">
        <v>36</v>
      </c>
      <c r="P1525" s="16"/>
    </row>
    <row r="1526" spans="2:16" ht="43.5" customHeight="1" x14ac:dyDescent="0.25">
      <c r="B1526" s="17" t="s">
        <v>2922</v>
      </c>
      <c r="C1526" s="17" t="s">
        <v>3079</v>
      </c>
      <c r="D1526" s="18" t="s">
        <v>2924</v>
      </c>
      <c r="E1526" s="23" t="s">
        <v>3080</v>
      </c>
      <c r="F1526" s="20" t="s">
        <v>2926</v>
      </c>
      <c r="G1526" s="4"/>
      <c r="H1526" s="4"/>
      <c r="I1526" s="5"/>
      <c r="J1526" s="14" t="str">
        <f t="shared" si="46"/>
        <v/>
      </c>
      <c r="K1526" s="15"/>
      <c r="L1526" s="10" t="s">
        <v>25</v>
      </c>
      <c r="M1526" s="10"/>
      <c r="N1526" s="14" t="str">
        <f t="shared" si="47"/>
        <v/>
      </c>
      <c r="O1526" s="10" t="s">
        <v>36</v>
      </c>
      <c r="P1526" s="16"/>
    </row>
    <row r="1527" spans="2:16" ht="43.5" customHeight="1" x14ac:dyDescent="0.25">
      <c r="B1527" s="17" t="s">
        <v>2922</v>
      </c>
      <c r="C1527" s="17" t="s">
        <v>3081</v>
      </c>
      <c r="D1527" s="18" t="s">
        <v>2924</v>
      </c>
      <c r="E1527" s="23" t="s">
        <v>3082</v>
      </c>
      <c r="F1527" s="20" t="s">
        <v>2926</v>
      </c>
      <c r="G1527" s="4"/>
      <c r="H1527" s="4"/>
      <c r="I1527" s="5"/>
      <c r="J1527" s="14" t="str">
        <f t="shared" si="46"/>
        <v/>
      </c>
      <c r="K1527" s="15"/>
      <c r="L1527" s="10" t="s">
        <v>25</v>
      </c>
      <c r="M1527" s="10"/>
      <c r="N1527" s="14" t="str">
        <f t="shared" si="47"/>
        <v/>
      </c>
      <c r="O1527" s="10" t="s">
        <v>36</v>
      </c>
      <c r="P1527" s="16"/>
    </row>
    <row r="1528" spans="2:16" ht="43.5" customHeight="1" x14ac:dyDescent="0.25">
      <c r="B1528" s="17" t="s">
        <v>2922</v>
      </c>
      <c r="C1528" s="17" t="s">
        <v>3083</v>
      </c>
      <c r="D1528" s="18" t="s">
        <v>2924</v>
      </c>
      <c r="E1528" s="23" t="s">
        <v>3084</v>
      </c>
      <c r="F1528" s="20" t="s">
        <v>2926</v>
      </c>
      <c r="G1528" s="4"/>
      <c r="H1528" s="4"/>
      <c r="I1528" s="5"/>
      <c r="J1528" s="14" t="str">
        <f t="shared" si="46"/>
        <v/>
      </c>
      <c r="K1528" s="15"/>
      <c r="L1528" s="10" t="s">
        <v>25</v>
      </c>
      <c r="M1528" s="10"/>
      <c r="N1528" s="14" t="str">
        <f t="shared" si="47"/>
        <v/>
      </c>
      <c r="O1528" s="10" t="s">
        <v>36</v>
      </c>
      <c r="P1528" s="16"/>
    </row>
    <row r="1529" spans="2:16" ht="43.5" customHeight="1" x14ac:dyDescent="0.25">
      <c r="B1529" s="17" t="s">
        <v>2922</v>
      </c>
      <c r="C1529" s="17" t="s">
        <v>3085</v>
      </c>
      <c r="D1529" s="18" t="s">
        <v>2924</v>
      </c>
      <c r="E1529" s="23" t="s">
        <v>3086</v>
      </c>
      <c r="F1529" s="20" t="s">
        <v>2926</v>
      </c>
      <c r="G1529" s="4"/>
      <c r="H1529" s="4"/>
      <c r="I1529" s="5"/>
      <c r="J1529" s="14" t="str">
        <f t="shared" si="46"/>
        <v/>
      </c>
      <c r="K1529" s="15"/>
      <c r="L1529" s="10" t="s">
        <v>25</v>
      </c>
      <c r="M1529" s="10"/>
      <c r="N1529" s="14" t="str">
        <f t="shared" si="47"/>
        <v/>
      </c>
      <c r="O1529" s="10" t="s">
        <v>36</v>
      </c>
      <c r="P1529" s="16"/>
    </row>
    <row r="1530" spans="2:16" ht="43.5" customHeight="1" x14ac:dyDescent="0.25">
      <c r="B1530" s="17" t="s">
        <v>2922</v>
      </c>
      <c r="C1530" s="17" t="s">
        <v>3087</v>
      </c>
      <c r="D1530" s="18" t="s">
        <v>2924</v>
      </c>
      <c r="E1530" s="23" t="s">
        <v>3088</v>
      </c>
      <c r="F1530" s="20" t="s">
        <v>2926</v>
      </c>
      <c r="G1530" s="4"/>
      <c r="H1530" s="4"/>
      <c r="I1530" s="5"/>
      <c r="J1530" s="14" t="str">
        <f t="shared" si="46"/>
        <v/>
      </c>
      <c r="K1530" s="15"/>
      <c r="L1530" s="10" t="s">
        <v>25</v>
      </c>
      <c r="M1530" s="10"/>
      <c r="N1530" s="14" t="str">
        <f t="shared" si="47"/>
        <v/>
      </c>
      <c r="O1530" s="10" t="s">
        <v>36</v>
      </c>
      <c r="P1530" s="16"/>
    </row>
    <row r="1531" spans="2:16" ht="43.5" customHeight="1" x14ac:dyDescent="0.25">
      <c r="B1531" s="17" t="s">
        <v>2922</v>
      </c>
      <c r="C1531" s="17" t="s">
        <v>3089</v>
      </c>
      <c r="D1531" s="18" t="s">
        <v>2924</v>
      </c>
      <c r="E1531" s="23" t="s">
        <v>3090</v>
      </c>
      <c r="F1531" s="20" t="s">
        <v>2926</v>
      </c>
      <c r="G1531" s="4"/>
      <c r="H1531" s="4"/>
      <c r="I1531" s="5"/>
      <c r="J1531" s="14" t="str">
        <f t="shared" si="46"/>
        <v/>
      </c>
      <c r="K1531" s="15"/>
      <c r="L1531" s="10" t="s">
        <v>25</v>
      </c>
      <c r="M1531" s="10"/>
      <c r="N1531" s="14" t="str">
        <f t="shared" si="47"/>
        <v/>
      </c>
      <c r="O1531" s="10" t="s">
        <v>36</v>
      </c>
      <c r="P1531" s="16"/>
    </row>
    <row r="1532" spans="2:16" ht="43.5" customHeight="1" x14ac:dyDescent="0.25">
      <c r="B1532" s="17" t="s">
        <v>2922</v>
      </c>
      <c r="C1532" s="17" t="s">
        <v>3091</v>
      </c>
      <c r="D1532" s="18" t="s">
        <v>2924</v>
      </c>
      <c r="E1532" s="23" t="s">
        <v>3092</v>
      </c>
      <c r="F1532" s="20" t="s">
        <v>2926</v>
      </c>
      <c r="G1532" s="4"/>
      <c r="H1532" s="4"/>
      <c r="I1532" s="5"/>
      <c r="J1532" s="14" t="str">
        <f t="shared" si="46"/>
        <v/>
      </c>
      <c r="K1532" s="15"/>
      <c r="L1532" s="10" t="s">
        <v>25</v>
      </c>
      <c r="M1532" s="10"/>
      <c r="N1532" s="14" t="str">
        <f t="shared" si="47"/>
        <v/>
      </c>
      <c r="O1532" s="10" t="s">
        <v>36</v>
      </c>
      <c r="P1532" s="16"/>
    </row>
    <row r="1533" spans="2:16" ht="43.5" customHeight="1" x14ac:dyDescent="0.25">
      <c r="B1533" s="17" t="s">
        <v>2922</v>
      </c>
      <c r="C1533" s="17" t="s">
        <v>3093</v>
      </c>
      <c r="D1533" s="18" t="s">
        <v>2924</v>
      </c>
      <c r="E1533" s="23" t="s">
        <v>3094</v>
      </c>
      <c r="F1533" s="20" t="s">
        <v>2926</v>
      </c>
      <c r="G1533" s="4"/>
      <c r="H1533" s="4"/>
      <c r="I1533" s="5"/>
      <c r="J1533" s="14" t="str">
        <f t="shared" si="46"/>
        <v/>
      </c>
      <c r="K1533" s="15"/>
      <c r="L1533" s="10" t="s">
        <v>25</v>
      </c>
      <c r="M1533" s="10"/>
      <c r="N1533" s="14" t="str">
        <f t="shared" si="47"/>
        <v/>
      </c>
      <c r="O1533" s="10" t="s">
        <v>36</v>
      </c>
      <c r="P1533" s="16"/>
    </row>
    <row r="1534" spans="2:16" ht="57.95" customHeight="1" x14ac:dyDescent="0.25">
      <c r="B1534" s="17" t="s">
        <v>2922</v>
      </c>
      <c r="C1534" s="17" t="s">
        <v>3095</v>
      </c>
      <c r="D1534" s="18" t="s">
        <v>2924</v>
      </c>
      <c r="E1534" s="23" t="s">
        <v>3096</v>
      </c>
      <c r="F1534" s="20" t="s">
        <v>2926</v>
      </c>
      <c r="G1534" s="4"/>
      <c r="H1534" s="4"/>
      <c r="I1534" s="5"/>
      <c r="J1534" s="14" t="str">
        <f t="shared" si="46"/>
        <v/>
      </c>
      <c r="K1534" s="15"/>
      <c r="L1534" s="10" t="s">
        <v>25</v>
      </c>
      <c r="M1534" s="10"/>
      <c r="N1534" s="14" t="str">
        <f t="shared" si="47"/>
        <v/>
      </c>
      <c r="O1534" s="10" t="s">
        <v>36</v>
      </c>
      <c r="P1534" s="16"/>
    </row>
    <row r="1535" spans="2:16" ht="57.95" customHeight="1" x14ac:dyDescent="0.25">
      <c r="B1535" s="17" t="s">
        <v>2922</v>
      </c>
      <c r="C1535" s="17" t="s">
        <v>3097</v>
      </c>
      <c r="D1535" s="18" t="s">
        <v>2924</v>
      </c>
      <c r="E1535" s="23" t="s">
        <v>3098</v>
      </c>
      <c r="F1535" s="20" t="s">
        <v>2926</v>
      </c>
      <c r="G1535" s="4"/>
      <c r="H1535" s="4"/>
      <c r="I1535" s="5"/>
      <c r="J1535" s="14" t="str">
        <f t="shared" si="46"/>
        <v/>
      </c>
      <c r="K1535" s="15"/>
      <c r="L1535" s="10" t="s">
        <v>25</v>
      </c>
      <c r="M1535" s="10"/>
      <c r="N1535" s="14" t="str">
        <f t="shared" si="47"/>
        <v/>
      </c>
      <c r="O1535" s="10" t="s">
        <v>25</v>
      </c>
      <c r="P1535" s="16"/>
    </row>
    <row r="1536" spans="2:16" ht="57.95" customHeight="1" x14ac:dyDescent="0.25">
      <c r="B1536" s="17" t="s">
        <v>2922</v>
      </c>
      <c r="C1536" s="17" t="s">
        <v>3099</v>
      </c>
      <c r="D1536" s="18" t="s">
        <v>2924</v>
      </c>
      <c r="E1536" s="23" t="s">
        <v>3100</v>
      </c>
      <c r="F1536" s="20" t="s">
        <v>2926</v>
      </c>
      <c r="G1536" s="4"/>
      <c r="H1536" s="4"/>
      <c r="I1536" s="5"/>
      <c r="J1536" s="14" t="str">
        <f t="shared" si="46"/>
        <v/>
      </c>
      <c r="K1536" s="15"/>
      <c r="L1536" s="10" t="s">
        <v>25</v>
      </c>
      <c r="M1536" s="10"/>
      <c r="N1536" s="14" t="str">
        <f t="shared" si="47"/>
        <v/>
      </c>
      <c r="O1536" s="10" t="s">
        <v>25</v>
      </c>
      <c r="P1536" s="16"/>
    </row>
    <row r="1537" spans="2:16" ht="57.95" customHeight="1" x14ac:dyDescent="0.25">
      <c r="B1537" s="17" t="s">
        <v>2922</v>
      </c>
      <c r="C1537" s="17" t="s">
        <v>3101</v>
      </c>
      <c r="D1537" s="18" t="s">
        <v>2924</v>
      </c>
      <c r="E1537" s="23" t="s">
        <v>3102</v>
      </c>
      <c r="F1537" s="20" t="s">
        <v>2926</v>
      </c>
      <c r="G1537" s="4"/>
      <c r="H1537" s="4"/>
      <c r="I1537" s="5"/>
      <c r="J1537" s="14" t="str">
        <f t="shared" si="46"/>
        <v/>
      </c>
      <c r="K1537" s="15"/>
      <c r="L1537" s="10" t="s">
        <v>25</v>
      </c>
      <c r="M1537" s="10"/>
      <c r="N1537" s="14" t="str">
        <f t="shared" si="47"/>
        <v/>
      </c>
      <c r="O1537" s="10" t="s">
        <v>25</v>
      </c>
      <c r="P1537" s="16"/>
    </row>
    <row r="1538" spans="2:16" ht="43.5" customHeight="1" x14ac:dyDescent="0.25">
      <c r="B1538" s="17" t="s">
        <v>2922</v>
      </c>
      <c r="C1538" s="17" t="s">
        <v>3103</v>
      </c>
      <c r="D1538" s="18" t="s">
        <v>2924</v>
      </c>
      <c r="E1538" s="23" t="s">
        <v>3104</v>
      </c>
      <c r="F1538" s="20" t="s">
        <v>2926</v>
      </c>
      <c r="G1538" s="4"/>
      <c r="H1538" s="4"/>
      <c r="I1538" s="5"/>
      <c r="J1538" s="14" t="str">
        <f t="shared" si="46"/>
        <v/>
      </c>
      <c r="K1538" s="15"/>
      <c r="L1538" s="10" t="s">
        <v>25</v>
      </c>
      <c r="M1538" s="10"/>
      <c r="N1538" s="14" t="str">
        <f t="shared" si="47"/>
        <v/>
      </c>
      <c r="O1538" s="10" t="s">
        <v>25</v>
      </c>
      <c r="P1538" s="16"/>
    </row>
    <row r="1539" spans="2:16" ht="43.5" customHeight="1" x14ac:dyDescent="0.25">
      <c r="B1539" s="17" t="s">
        <v>2922</v>
      </c>
      <c r="C1539" s="17" t="s">
        <v>3105</v>
      </c>
      <c r="D1539" s="18" t="s">
        <v>2924</v>
      </c>
      <c r="E1539" s="23" t="s">
        <v>3106</v>
      </c>
      <c r="F1539" s="20" t="s">
        <v>2926</v>
      </c>
      <c r="G1539" s="4"/>
      <c r="H1539" s="4"/>
      <c r="I1539" s="5"/>
      <c r="J1539" s="14" t="str">
        <f t="shared" si="46"/>
        <v/>
      </c>
      <c r="K1539" s="15"/>
      <c r="L1539" s="10" t="s">
        <v>25</v>
      </c>
      <c r="M1539" s="10"/>
      <c r="N1539" s="14" t="str">
        <f t="shared" si="47"/>
        <v/>
      </c>
      <c r="O1539" s="10" t="s">
        <v>25</v>
      </c>
      <c r="P1539" s="16"/>
    </row>
    <row r="1540" spans="2:16" ht="43.5" customHeight="1" x14ac:dyDescent="0.25">
      <c r="B1540" s="17" t="s">
        <v>2922</v>
      </c>
      <c r="C1540" s="17" t="s">
        <v>3107</v>
      </c>
      <c r="D1540" s="18" t="s">
        <v>2924</v>
      </c>
      <c r="E1540" s="23" t="s">
        <v>3108</v>
      </c>
      <c r="F1540" s="20" t="s">
        <v>2926</v>
      </c>
      <c r="G1540" s="4"/>
      <c r="H1540" s="4"/>
      <c r="I1540" s="5"/>
      <c r="J1540" s="14" t="str">
        <f t="shared" si="46"/>
        <v/>
      </c>
      <c r="K1540" s="15"/>
      <c r="L1540" s="10" t="s">
        <v>25</v>
      </c>
      <c r="M1540" s="10"/>
      <c r="N1540" s="14" t="str">
        <f t="shared" si="47"/>
        <v/>
      </c>
      <c r="O1540" s="10" t="s">
        <v>36</v>
      </c>
      <c r="P1540" s="16"/>
    </row>
    <row r="1541" spans="2:16" ht="43.5" customHeight="1" x14ac:dyDescent="0.25">
      <c r="B1541" s="17" t="s">
        <v>2922</v>
      </c>
      <c r="C1541" s="17" t="s">
        <v>3109</v>
      </c>
      <c r="D1541" s="18" t="s">
        <v>2924</v>
      </c>
      <c r="E1541" s="23" t="s">
        <v>3110</v>
      </c>
      <c r="F1541" s="20" t="s">
        <v>2926</v>
      </c>
      <c r="G1541" s="4"/>
      <c r="H1541" s="4"/>
      <c r="I1541" s="5"/>
      <c r="J1541" s="14" t="str">
        <f t="shared" si="46"/>
        <v/>
      </c>
      <c r="K1541" s="15"/>
      <c r="L1541" s="10" t="s">
        <v>25</v>
      </c>
      <c r="M1541" s="10"/>
      <c r="N1541" s="14" t="str">
        <f t="shared" si="47"/>
        <v/>
      </c>
      <c r="O1541" s="10" t="s">
        <v>36</v>
      </c>
      <c r="P1541" s="16"/>
    </row>
    <row r="1542" spans="2:16" ht="43.5" customHeight="1" x14ac:dyDescent="0.25">
      <c r="B1542" s="17" t="s">
        <v>2922</v>
      </c>
      <c r="C1542" s="17" t="s">
        <v>3111</v>
      </c>
      <c r="D1542" s="18" t="s">
        <v>2924</v>
      </c>
      <c r="E1542" s="23" t="s">
        <v>3112</v>
      </c>
      <c r="F1542" s="20" t="s">
        <v>2926</v>
      </c>
      <c r="G1542" s="4"/>
      <c r="H1542" s="4"/>
      <c r="I1542" s="5"/>
      <c r="J1542" s="14" t="str">
        <f t="shared" si="46"/>
        <v/>
      </c>
      <c r="K1542" s="15"/>
      <c r="L1542" s="10" t="s">
        <v>25</v>
      </c>
      <c r="M1542" s="10"/>
      <c r="N1542" s="14" t="str">
        <f t="shared" si="47"/>
        <v/>
      </c>
      <c r="O1542" s="10" t="s">
        <v>36</v>
      </c>
      <c r="P1542" s="16"/>
    </row>
    <row r="1543" spans="2:16" ht="43.5" customHeight="1" x14ac:dyDescent="0.25">
      <c r="B1543" s="17" t="s">
        <v>2922</v>
      </c>
      <c r="C1543" s="17" t="s">
        <v>3113</v>
      </c>
      <c r="D1543" s="18" t="s">
        <v>2924</v>
      </c>
      <c r="E1543" s="23" t="s">
        <v>3114</v>
      </c>
      <c r="F1543" s="20" t="s">
        <v>2926</v>
      </c>
      <c r="G1543" s="4"/>
      <c r="H1543" s="4"/>
      <c r="I1543" s="5"/>
      <c r="J1543" s="14" t="str">
        <f t="shared" ref="J1543:J1606" si="48">IF(G1543&lt;&gt;"Sim","",IF(H1543="Atende",5,IF(H1543="Atende parcialmente",2,IF(H1543="Não atende",0,""))))</f>
        <v/>
      </c>
      <c r="K1543" s="15"/>
      <c r="L1543" s="10" t="s">
        <v>25</v>
      </c>
      <c r="M1543" s="10"/>
      <c r="N1543" s="14" t="str">
        <f t="shared" ref="N1543:N1606" si="49">IF(L1543&lt;&gt;"Sim","",IF(M1543="Atende",5,IF(M1543="Atende parcialmente",2,IF(M1543="Não atende",0,""))))</f>
        <v/>
      </c>
      <c r="O1543" s="10" t="s">
        <v>36</v>
      </c>
      <c r="P1543" s="16"/>
    </row>
    <row r="1544" spans="2:16" ht="43.5" customHeight="1" x14ac:dyDescent="0.25">
      <c r="B1544" s="17" t="s">
        <v>2922</v>
      </c>
      <c r="C1544" s="17" t="s">
        <v>3115</v>
      </c>
      <c r="D1544" s="18" t="s">
        <v>2924</v>
      </c>
      <c r="E1544" s="23" t="s">
        <v>3116</v>
      </c>
      <c r="F1544" s="20" t="s">
        <v>2926</v>
      </c>
      <c r="G1544" s="4"/>
      <c r="H1544" s="4"/>
      <c r="I1544" s="5"/>
      <c r="J1544" s="14" t="str">
        <f t="shared" si="48"/>
        <v/>
      </c>
      <c r="K1544" s="15"/>
      <c r="L1544" s="10" t="s">
        <v>25</v>
      </c>
      <c r="M1544" s="10"/>
      <c r="N1544" s="14" t="str">
        <f t="shared" si="49"/>
        <v/>
      </c>
      <c r="O1544" s="10" t="s">
        <v>36</v>
      </c>
      <c r="P1544" s="16"/>
    </row>
    <row r="1545" spans="2:16" ht="43.5" customHeight="1" x14ac:dyDescent="0.25">
      <c r="B1545" s="17" t="s">
        <v>2922</v>
      </c>
      <c r="C1545" s="17" t="s">
        <v>3117</v>
      </c>
      <c r="D1545" s="18" t="s">
        <v>2924</v>
      </c>
      <c r="E1545" s="23" t="s">
        <v>3118</v>
      </c>
      <c r="F1545" s="20" t="s">
        <v>2926</v>
      </c>
      <c r="G1545" s="4"/>
      <c r="H1545" s="4"/>
      <c r="I1545" s="5"/>
      <c r="J1545" s="14" t="str">
        <f t="shared" si="48"/>
        <v/>
      </c>
      <c r="K1545" s="15"/>
      <c r="L1545" s="10" t="s">
        <v>25</v>
      </c>
      <c r="M1545" s="10"/>
      <c r="N1545" s="14" t="str">
        <f t="shared" si="49"/>
        <v/>
      </c>
      <c r="O1545" s="10" t="s">
        <v>36</v>
      </c>
      <c r="P1545" s="16"/>
    </row>
    <row r="1546" spans="2:16" ht="43.5" customHeight="1" x14ac:dyDescent="0.25">
      <c r="B1546" s="17" t="s">
        <v>2922</v>
      </c>
      <c r="C1546" s="17" t="s">
        <v>3119</v>
      </c>
      <c r="D1546" s="18" t="s">
        <v>2924</v>
      </c>
      <c r="E1546" s="23" t="s">
        <v>3120</v>
      </c>
      <c r="F1546" s="20" t="s">
        <v>2926</v>
      </c>
      <c r="G1546" s="4"/>
      <c r="H1546" s="4"/>
      <c r="I1546" s="5"/>
      <c r="J1546" s="14" t="str">
        <f t="shared" si="48"/>
        <v/>
      </c>
      <c r="K1546" s="15"/>
      <c r="L1546" s="10" t="s">
        <v>25</v>
      </c>
      <c r="M1546" s="10"/>
      <c r="N1546" s="14" t="str">
        <f t="shared" si="49"/>
        <v/>
      </c>
      <c r="O1546" s="10" t="s">
        <v>25</v>
      </c>
      <c r="P1546" s="16"/>
    </row>
    <row r="1547" spans="2:16" ht="43.5" customHeight="1" x14ac:dyDescent="0.25">
      <c r="B1547" s="17" t="s">
        <v>2922</v>
      </c>
      <c r="C1547" s="17" t="s">
        <v>3121</v>
      </c>
      <c r="D1547" s="18" t="s">
        <v>2924</v>
      </c>
      <c r="E1547" s="23" t="s">
        <v>3122</v>
      </c>
      <c r="F1547" s="20" t="s">
        <v>2926</v>
      </c>
      <c r="G1547" s="4"/>
      <c r="H1547" s="4"/>
      <c r="I1547" s="5"/>
      <c r="J1547" s="14" t="str">
        <f t="shared" si="48"/>
        <v/>
      </c>
      <c r="K1547" s="15"/>
      <c r="L1547" s="10" t="s">
        <v>25</v>
      </c>
      <c r="M1547" s="10"/>
      <c r="N1547" s="14" t="str">
        <f t="shared" si="49"/>
        <v/>
      </c>
      <c r="O1547" s="10" t="s">
        <v>25</v>
      </c>
      <c r="P1547" s="16"/>
    </row>
    <row r="1548" spans="2:16" ht="43.5" customHeight="1" x14ac:dyDescent="0.25">
      <c r="B1548" s="17" t="s">
        <v>2922</v>
      </c>
      <c r="C1548" s="17" t="s">
        <v>3123</v>
      </c>
      <c r="D1548" s="18" t="s">
        <v>2924</v>
      </c>
      <c r="E1548" s="23" t="s">
        <v>3124</v>
      </c>
      <c r="F1548" s="20" t="s">
        <v>2926</v>
      </c>
      <c r="G1548" s="4"/>
      <c r="H1548" s="4"/>
      <c r="I1548" s="5"/>
      <c r="J1548" s="14" t="str">
        <f t="shared" si="48"/>
        <v/>
      </c>
      <c r="K1548" s="15"/>
      <c r="L1548" s="10" t="s">
        <v>25</v>
      </c>
      <c r="M1548" s="10"/>
      <c r="N1548" s="14" t="str">
        <f t="shared" si="49"/>
        <v/>
      </c>
      <c r="O1548" s="10" t="s">
        <v>25</v>
      </c>
      <c r="P1548" s="16"/>
    </row>
    <row r="1549" spans="2:16" ht="43.5" customHeight="1" x14ac:dyDescent="0.25">
      <c r="B1549" s="17" t="s">
        <v>2922</v>
      </c>
      <c r="C1549" s="17" t="s">
        <v>3125</v>
      </c>
      <c r="D1549" s="18" t="s">
        <v>2924</v>
      </c>
      <c r="E1549" s="23" t="s">
        <v>3126</v>
      </c>
      <c r="F1549" s="20" t="s">
        <v>2926</v>
      </c>
      <c r="G1549" s="4"/>
      <c r="H1549" s="4"/>
      <c r="I1549" s="5"/>
      <c r="J1549" s="14" t="str">
        <f t="shared" si="48"/>
        <v/>
      </c>
      <c r="K1549" s="15"/>
      <c r="L1549" s="10" t="s">
        <v>25</v>
      </c>
      <c r="M1549" s="10"/>
      <c r="N1549" s="14" t="str">
        <f t="shared" si="49"/>
        <v/>
      </c>
      <c r="O1549" s="10" t="s">
        <v>25</v>
      </c>
      <c r="P1549" s="16"/>
    </row>
    <row r="1550" spans="2:16" ht="43.5" customHeight="1" x14ac:dyDescent="0.25">
      <c r="B1550" s="17" t="s">
        <v>2922</v>
      </c>
      <c r="C1550" s="17" t="s">
        <v>3127</v>
      </c>
      <c r="D1550" s="18" t="s">
        <v>2924</v>
      </c>
      <c r="E1550" s="23" t="s">
        <v>3128</v>
      </c>
      <c r="F1550" s="20" t="s">
        <v>2926</v>
      </c>
      <c r="G1550" s="4"/>
      <c r="H1550" s="4"/>
      <c r="I1550" s="5"/>
      <c r="J1550" s="14" t="str">
        <f t="shared" si="48"/>
        <v/>
      </c>
      <c r="K1550" s="15"/>
      <c r="L1550" s="10" t="s">
        <v>25</v>
      </c>
      <c r="M1550" s="10"/>
      <c r="N1550" s="14" t="str">
        <f t="shared" si="49"/>
        <v/>
      </c>
      <c r="O1550" s="10" t="s">
        <v>25</v>
      </c>
      <c r="P1550" s="16"/>
    </row>
    <row r="1551" spans="2:16" ht="43.5" customHeight="1" x14ac:dyDescent="0.25">
      <c r="B1551" s="17" t="s">
        <v>2922</v>
      </c>
      <c r="C1551" s="17" t="s">
        <v>3129</v>
      </c>
      <c r="D1551" s="18" t="s">
        <v>2924</v>
      </c>
      <c r="E1551" s="23" t="s">
        <v>3130</v>
      </c>
      <c r="F1551" s="20" t="s">
        <v>2926</v>
      </c>
      <c r="G1551" s="4"/>
      <c r="H1551" s="4"/>
      <c r="I1551" s="5"/>
      <c r="J1551" s="14" t="str">
        <f t="shared" si="48"/>
        <v/>
      </c>
      <c r="K1551" s="15"/>
      <c r="L1551" s="10" t="s">
        <v>25</v>
      </c>
      <c r="M1551" s="10"/>
      <c r="N1551" s="14" t="str">
        <f t="shared" si="49"/>
        <v/>
      </c>
      <c r="O1551" s="10" t="s">
        <v>25</v>
      </c>
      <c r="P1551" s="16"/>
    </row>
    <row r="1552" spans="2:16" ht="43.5" customHeight="1" x14ac:dyDescent="0.25">
      <c r="B1552" s="17" t="s">
        <v>2922</v>
      </c>
      <c r="C1552" s="17" t="s">
        <v>3131</v>
      </c>
      <c r="D1552" s="18" t="s">
        <v>2924</v>
      </c>
      <c r="E1552" s="23" t="s">
        <v>3132</v>
      </c>
      <c r="F1552" s="20" t="s">
        <v>2926</v>
      </c>
      <c r="G1552" s="4"/>
      <c r="H1552" s="4"/>
      <c r="I1552" s="5"/>
      <c r="J1552" s="14" t="str">
        <f t="shared" si="48"/>
        <v/>
      </c>
      <c r="K1552" s="15"/>
      <c r="L1552" s="10" t="s">
        <v>25</v>
      </c>
      <c r="M1552" s="10"/>
      <c r="N1552" s="14" t="str">
        <f t="shared" si="49"/>
        <v/>
      </c>
      <c r="O1552" s="10" t="s">
        <v>25</v>
      </c>
      <c r="P1552" s="16"/>
    </row>
    <row r="1553" spans="2:16" ht="43.5" customHeight="1" x14ac:dyDescent="0.25">
      <c r="B1553" s="17" t="s">
        <v>2922</v>
      </c>
      <c r="C1553" s="17" t="s">
        <v>3133</v>
      </c>
      <c r="D1553" s="18" t="s">
        <v>2924</v>
      </c>
      <c r="E1553" s="23" t="s">
        <v>3134</v>
      </c>
      <c r="F1553" s="20" t="s">
        <v>2926</v>
      </c>
      <c r="G1553" s="4"/>
      <c r="H1553" s="4"/>
      <c r="I1553" s="5"/>
      <c r="J1553" s="14" t="str">
        <f t="shared" si="48"/>
        <v/>
      </c>
      <c r="K1553" s="15"/>
      <c r="L1553" s="10" t="s">
        <v>25</v>
      </c>
      <c r="M1553" s="10"/>
      <c r="N1553" s="14" t="str">
        <f t="shared" si="49"/>
        <v/>
      </c>
      <c r="O1553" s="10" t="s">
        <v>36</v>
      </c>
      <c r="P1553" s="16"/>
    </row>
    <row r="1554" spans="2:16" ht="43.5" customHeight="1" x14ac:dyDescent="0.25">
      <c r="B1554" s="17" t="s">
        <v>2922</v>
      </c>
      <c r="C1554" s="17" t="s">
        <v>3135</v>
      </c>
      <c r="D1554" s="18" t="s">
        <v>2924</v>
      </c>
      <c r="E1554" s="23" t="s">
        <v>3136</v>
      </c>
      <c r="F1554" s="20" t="s">
        <v>2926</v>
      </c>
      <c r="G1554" s="4"/>
      <c r="H1554" s="4"/>
      <c r="I1554" s="5"/>
      <c r="J1554" s="14" t="str">
        <f t="shared" si="48"/>
        <v/>
      </c>
      <c r="K1554" s="15"/>
      <c r="L1554" s="10" t="s">
        <v>25</v>
      </c>
      <c r="M1554" s="10"/>
      <c r="N1554" s="14" t="str">
        <f t="shared" si="49"/>
        <v/>
      </c>
      <c r="O1554" s="10" t="s">
        <v>36</v>
      </c>
      <c r="P1554" s="16"/>
    </row>
    <row r="1555" spans="2:16" ht="43.5" customHeight="1" x14ac:dyDescent="0.25">
      <c r="B1555" s="17" t="s">
        <v>2922</v>
      </c>
      <c r="C1555" s="17" t="s">
        <v>3137</v>
      </c>
      <c r="D1555" s="18" t="s">
        <v>2924</v>
      </c>
      <c r="E1555" s="23" t="s">
        <v>3138</v>
      </c>
      <c r="F1555" s="20" t="s">
        <v>2926</v>
      </c>
      <c r="G1555" s="4"/>
      <c r="H1555" s="4"/>
      <c r="I1555" s="5"/>
      <c r="J1555" s="14" t="str">
        <f t="shared" si="48"/>
        <v/>
      </c>
      <c r="K1555" s="15"/>
      <c r="L1555" s="10" t="s">
        <v>25</v>
      </c>
      <c r="M1555" s="10"/>
      <c r="N1555" s="14" t="str">
        <f t="shared" si="49"/>
        <v/>
      </c>
      <c r="O1555" s="10" t="s">
        <v>36</v>
      </c>
      <c r="P1555" s="16"/>
    </row>
    <row r="1556" spans="2:16" ht="43.5" customHeight="1" x14ac:dyDescent="0.25">
      <c r="B1556" s="17" t="s">
        <v>2922</v>
      </c>
      <c r="C1556" s="17" t="s">
        <v>3139</v>
      </c>
      <c r="D1556" s="18" t="s">
        <v>2924</v>
      </c>
      <c r="E1556" s="23" t="s">
        <v>3140</v>
      </c>
      <c r="F1556" s="20" t="s">
        <v>2926</v>
      </c>
      <c r="G1556" s="4"/>
      <c r="H1556" s="4"/>
      <c r="I1556" s="5"/>
      <c r="J1556" s="14" t="str">
        <f t="shared" si="48"/>
        <v/>
      </c>
      <c r="K1556" s="15"/>
      <c r="L1556" s="10" t="s">
        <v>25</v>
      </c>
      <c r="M1556" s="10"/>
      <c r="N1556" s="14" t="str">
        <f t="shared" si="49"/>
        <v/>
      </c>
      <c r="O1556" s="10" t="s">
        <v>36</v>
      </c>
      <c r="P1556" s="16"/>
    </row>
    <row r="1557" spans="2:16" ht="57.95" customHeight="1" x14ac:dyDescent="0.25">
      <c r="B1557" s="17" t="s">
        <v>2922</v>
      </c>
      <c r="C1557" s="17" t="s">
        <v>3141</v>
      </c>
      <c r="D1557" s="18" t="s">
        <v>2924</v>
      </c>
      <c r="E1557" s="23" t="s">
        <v>3142</v>
      </c>
      <c r="F1557" s="20" t="s">
        <v>2926</v>
      </c>
      <c r="G1557" s="4"/>
      <c r="H1557" s="4"/>
      <c r="I1557" s="5"/>
      <c r="J1557" s="14" t="str">
        <f t="shared" si="48"/>
        <v/>
      </c>
      <c r="K1557" s="15"/>
      <c r="L1557" s="10" t="s">
        <v>25</v>
      </c>
      <c r="M1557" s="10"/>
      <c r="N1557" s="14" t="str">
        <f t="shared" si="49"/>
        <v/>
      </c>
      <c r="O1557" s="10" t="s">
        <v>36</v>
      </c>
      <c r="P1557" s="16"/>
    </row>
    <row r="1558" spans="2:16" ht="43.5" customHeight="1" x14ac:dyDescent="0.25">
      <c r="B1558" s="17" t="s">
        <v>2922</v>
      </c>
      <c r="C1558" s="17" t="s">
        <v>3143</v>
      </c>
      <c r="D1558" s="18" t="s">
        <v>2924</v>
      </c>
      <c r="E1558" s="23" t="s">
        <v>3144</v>
      </c>
      <c r="F1558" s="20" t="s">
        <v>2926</v>
      </c>
      <c r="G1558" s="4"/>
      <c r="H1558" s="4"/>
      <c r="I1558" s="5"/>
      <c r="J1558" s="14" t="str">
        <f t="shared" si="48"/>
        <v/>
      </c>
      <c r="K1558" s="15"/>
      <c r="L1558" s="10" t="s">
        <v>25</v>
      </c>
      <c r="M1558" s="10"/>
      <c r="N1558" s="14" t="str">
        <f t="shared" si="49"/>
        <v/>
      </c>
      <c r="O1558" s="10" t="s">
        <v>36</v>
      </c>
      <c r="P1558" s="16"/>
    </row>
    <row r="1559" spans="2:16" ht="43.5" customHeight="1" x14ac:dyDescent="0.25">
      <c r="B1559" s="17" t="s">
        <v>2922</v>
      </c>
      <c r="C1559" s="17" t="s">
        <v>3145</v>
      </c>
      <c r="D1559" s="18" t="s">
        <v>2924</v>
      </c>
      <c r="E1559" s="23" t="s">
        <v>3146</v>
      </c>
      <c r="F1559" s="20" t="s">
        <v>2926</v>
      </c>
      <c r="G1559" s="4"/>
      <c r="H1559" s="4"/>
      <c r="I1559" s="5"/>
      <c r="J1559" s="14" t="str">
        <f t="shared" si="48"/>
        <v/>
      </c>
      <c r="K1559" s="15"/>
      <c r="L1559" s="10" t="s">
        <v>25</v>
      </c>
      <c r="M1559" s="10"/>
      <c r="N1559" s="14" t="str">
        <f t="shared" si="49"/>
        <v/>
      </c>
      <c r="O1559" s="10" t="s">
        <v>36</v>
      </c>
      <c r="P1559" s="16"/>
    </row>
    <row r="1560" spans="2:16" ht="57.95" customHeight="1" x14ac:dyDescent="0.25">
      <c r="B1560" s="17" t="s">
        <v>2922</v>
      </c>
      <c r="C1560" s="17" t="s">
        <v>3147</v>
      </c>
      <c r="D1560" s="18" t="s">
        <v>2924</v>
      </c>
      <c r="E1560" s="23" t="s">
        <v>3148</v>
      </c>
      <c r="F1560" s="20" t="s">
        <v>2926</v>
      </c>
      <c r="G1560" s="4"/>
      <c r="H1560" s="4"/>
      <c r="I1560" s="5"/>
      <c r="J1560" s="14" t="str">
        <f t="shared" si="48"/>
        <v/>
      </c>
      <c r="K1560" s="15"/>
      <c r="L1560" s="10" t="s">
        <v>25</v>
      </c>
      <c r="M1560" s="10"/>
      <c r="N1560" s="14" t="str">
        <f t="shared" si="49"/>
        <v/>
      </c>
      <c r="O1560" s="10" t="s">
        <v>36</v>
      </c>
      <c r="P1560" s="16"/>
    </row>
    <row r="1561" spans="2:16" ht="43.5" customHeight="1" x14ac:dyDescent="0.25">
      <c r="B1561" s="17" t="s">
        <v>2922</v>
      </c>
      <c r="C1561" s="17" t="s">
        <v>3149</v>
      </c>
      <c r="D1561" s="18" t="s">
        <v>2924</v>
      </c>
      <c r="E1561" s="23" t="s">
        <v>3150</v>
      </c>
      <c r="F1561" s="20" t="s">
        <v>2926</v>
      </c>
      <c r="G1561" s="4"/>
      <c r="H1561" s="4"/>
      <c r="I1561" s="5"/>
      <c r="J1561" s="14" t="str">
        <f t="shared" si="48"/>
        <v/>
      </c>
      <c r="K1561" s="15"/>
      <c r="L1561" s="10" t="s">
        <v>25</v>
      </c>
      <c r="M1561" s="10"/>
      <c r="N1561" s="14" t="str">
        <f t="shared" si="49"/>
        <v/>
      </c>
      <c r="O1561" s="10" t="s">
        <v>36</v>
      </c>
      <c r="P1561" s="16"/>
    </row>
    <row r="1562" spans="2:16" ht="43.5" customHeight="1" x14ac:dyDescent="0.25">
      <c r="B1562" s="17" t="s">
        <v>2922</v>
      </c>
      <c r="C1562" s="17" t="s">
        <v>3151</v>
      </c>
      <c r="D1562" s="18" t="s">
        <v>2924</v>
      </c>
      <c r="E1562" s="23" t="s">
        <v>3152</v>
      </c>
      <c r="F1562" s="20" t="s">
        <v>2926</v>
      </c>
      <c r="G1562" s="4"/>
      <c r="H1562" s="4"/>
      <c r="I1562" s="5"/>
      <c r="J1562" s="14" t="str">
        <f t="shared" si="48"/>
        <v/>
      </c>
      <c r="K1562" s="15"/>
      <c r="L1562" s="10" t="s">
        <v>25</v>
      </c>
      <c r="M1562" s="10"/>
      <c r="N1562" s="14" t="str">
        <f t="shared" si="49"/>
        <v/>
      </c>
      <c r="O1562" s="10" t="s">
        <v>25</v>
      </c>
      <c r="P1562" s="16"/>
    </row>
    <row r="1563" spans="2:16" ht="43.5" customHeight="1" x14ac:dyDescent="0.25">
      <c r="B1563" s="17" t="s">
        <v>2922</v>
      </c>
      <c r="C1563" s="17" t="s">
        <v>3153</v>
      </c>
      <c r="D1563" s="18" t="s">
        <v>2924</v>
      </c>
      <c r="E1563" s="23" t="s">
        <v>3154</v>
      </c>
      <c r="F1563" s="20" t="s">
        <v>2926</v>
      </c>
      <c r="G1563" s="4"/>
      <c r="H1563" s="4"/>
      <c r="I1563" s="5"/>
      <c r="J1563" s="14" t="str">
        <f t="shared" si="48"/>
        <v/>
      </c>
      <c r="K1563" s="15"/>
      <c r="L1563" s="10" t="s">
        <v>25</v>
      </c>
      <c r="M1563" s="10"/>
      <c r="N1563" s="14" t="str">
        <f t="shared" si="49"/>
        <v/>
      </c>
      <c r="O1563" s="10" t="s">
        <v>25</v>
      </c>
      <c r="P1563" s="16"/>
    </row>
    <row r="1564" spans="2:16" ht="43.5" customHeight="1" x14ac:dyDescent="0.25">
      <c r="B1564" s="17" t="s">
        <v>2922</v>
      </c>
      <c r="C1564" s="17" t="s">
        <v>3155</v>
      </c>
      <c r="D1564" s="18" t="s">
        <v>2924</v>
      </c>
      <c r="E1564" s="23" t="s">
        <v>3156</v>
      </c>
      <c r="F1564" s="20" t="s">
        <v>2926</v>
      </c>
      <c r="G1564" s="4"/>
      <c r="H1564" s="4"/>
      <c r="I1564" s="5"/>
      <c r="J1564" s="14" t="str">
        <f t="shared" si="48"/>
        <v/>
      </c>
      <c r="K1564" s="15"/>
      <c r="L1564" s="10" t="s">
        <v>25</v>
      </c>
      <c r="M1564" s="10"/>
      <c r="N1564" s="14" t="str">
        <f t="shared" si="49"/>
        <v/>
      </c>
      <c r="O1564" s="10" t="s">
        <v>25</v>
      </c>
      <c r="P1564" s="16"/>
    </row>
    <row r="1565" spans="2:16" ht="43.5" customHeight="1" x14ac:dyDescent="0.25">
      <c r="B1565" s="17" t="s">
        <v>2922</v>
      </c>
      <c r="C1565" s="17" t="s">
        <v>3157</v>
      </c>
      <c r="D1565" s="18" t="s">
        <v>2924</v>
      </c>
      <c r="E1565" s="23" t="s">
        <v>3158</v>
      </c>
      <c r="F1565" s="20" t="s">
        <v>2926</v>
      </c>
      <c r="G1565" s="4"/>
      <c r="H1565" s="4"/>
      <c r="I1565" s="5"/>
      <c r="J1565" s="14" t="str">
        <f t="shared" si="48"/>
        <v/>
      </c>
      <c r="K1565" s="15"/>
      <c r="L1565" s="10" t="s">
        <v>25</v>
      </c>
      <c r="M1565" s="10"/>
      <c r="N1565" s="14" t="str">
        <f t="shared" si="49"/>
        <v/>
      </c>
      <c r="O1565" s="10" t="s">
        <v>25</v>
      </c>
      <c r="P1565" s="16"/>
    </row>
    <row r="1566" spans="2:16" ht="43.5" customHeight="1" x14ac:dyDescent="0.25">
      <c r="B1566" s="17" t="s">
        <v>2922</v>
      </c>
      <c r="C1566" s="17" t="s">
        <v>3159</v>
      </c>
      <c r="D1566" s="18" t="s">
        <v>2924</v>
      </c>
      <c r="E1566" s="23" t="s">
        <v>3160</v>
      </c>
      <c r="F1566" s="20" t="s">
        <v>2926</v>
      </c>
      <c r="G1566" s="4"/>
      <c r="H1566" s="4"/>
      <c r="I1566" s="5"/>
      <c r="J1566" s="14" t="str">
        <f t="shared" si="48"/>
        <v/>
      </c>
      <c r="K1566" s="15"/>
      <c r="L1566" s="10" t="s">
        <v>25</v>
      </c>
      <c r="M1566" s="10"/>
      <c r="N1566" s="14" t="str">
        <f t="shared" si="49"/>
        <v/>
      </c>
      <c r="O1566" s="10" t="s">
        <v>25</v>
      </c>
      <c r="P1566" s="16"/>
    </row>
    <row r="1567" spans="2:16" ht="43.5" customHeight="1" x14ac:dyDescent="0.25">
      <c r="B1567" s="17" t="s">
        <v>2922</v>
      </c>
      <c r="C1567" s="17" t="s">
        <v>3161</v>
      </c>
      <c r="D1567" s="18" t="s">
        <v>2924</v>
      </c>
      <c r="E1567" s="23" t="s">
        <v>3162</v>
      </c>
      <c r="F1567" s="20" t="s">
        <v>2926</v>
      </c>
      <c r="G1567" s="4"/>
      <c r="H1567" s="4"/>
      <c r="I1567" s="5"/>
      <c r="J1567" s="14" t="str">
        <f t="shared" si="48"/>
        <v/>
      </c>
      <c r="K1567" s="15"/>
      <c r="L1567" s="10" t="s">
        <v>25</v>
      </c>
      <c r="M1567" s="10"/>
      <c r="N1567" s="14" t="str">
        <f t="shared" si="49"/>
        <v/>
      </c>
      <c r="O1567" s="10" t="s">
        <v>25</v>
      </c>
      <c r="P1567" s="16"/>
    </row>
    <row r="1568" spans="2:16" ht="43.5" customHeight="1" x14ac:dyDescent="0.25">
      <c r="B1568" s="17" t="s">
        <v>2922</v>
      </c>
      <c r="C1568" s="17" t="s">
        <v>3163</v>
      </c>
      <c r="D1568" s="18" t="s">
        <v>2924</v>
      </c>
      <c r="E1568" s="23" t="s">
        <v>3164</v>
      </c>
      <c r="F1568" s="20" t="s">
        <v>2926</v>
      </c>
      <c r="G1568" s="4"/>
      <c r="H1568" s="4"/>
      <c r="I1568" s="5"/>
      <c r="J1568" s="14" t="str">
        <f t="shared" si="48"/>
        <v/>
      </c>
      <c r="K1568" s="15"/>
      <c r="L1568" s="10" t="s">
        <v>25</v>
      </c>
      <c r="M1568" s="10"/>
      <c r="N1568" s="14" t="str">
        <f t="shared" si="49"/>
        <v/>
      </c>
      <c r="O1568" s="10" t="s">
        <v>25</v>
      </c>
      <c r="P1568" s="16"/>
    </row>
    <row r="1569" spans="2:16" ht="43.5" customHeight="1" x14ac:dyDescent="0.25">
      <c r="B1569" s="17" t="s">
        <v>2922</v>
      </c>
      <c r="C1569" s="17" t="s">
        <v>3165</v>
      </c>
      <c r="D1569" s="18" t="s">
        <v>2924</v>
      </c>
      <c r="E1569" s="23" t="s">
        <v>3166</v>
      </c>
      <c r="F1569" s="20" t="s">
        <v>2926</v>
      </c>
      <c r="G1569" s="4"/>
      <c r="H1569" s="4"/>
      <c r="I1569" s="5"/>
      <c r="J1569" s="14" t="str">
        <f t="shared" si="48"/>
        <v/>
      </c>
      <c r="K1569" s="15"/>
      <c r="L1569" s="10" t="s">
        <v>25</v>
      </c>
      <c r="M1569" s="10"/>
      <c r="N1569" s="14" t="str">
        <f t="shared" si="49"/>
        <v/>
      </c>
      <c r="O1569" s="10" t="s">
        <v>25</v>
      </c>
      <c r="P1569" s="16"/>
    </row>
    <row r="1570" spans="2:16" ht="43.5" customHeight="1" x14ac:dyDescent="0.25">
      <c r="B1570" s="17" t="s">
        <v>2922</v>
      </c>
      <c r="C1570" s="17" t="s">
        <v>3167</v>
      </c>
      <c r="D1570" s="18" t="s">
        <v>2924</v>
      </c>
      <c r="E1570" s="23" t="s">
        <v>3168</v>
      </c>
      <c r="F1570" s="20" t="s">
        <v>2926</v>
      </c>
      <c r="G1570" s="4"/>
      <c r="H1570" s="4"/>
      <c r="I1570" s="5"/>
      <c r="J1570" s="14" t="str">
        <f t="shared" si="48"/>
        <v/>
      </c>
      <c r="K1570" s="15"/>
      <c r="L1570" s="10" t="s">
        <v>25</v>
      </c>
      <c r="M1570" s="10"/>
      <c r="N1570" s="14" t="str">
        <f t="shared" si="49"/>
        <v/>
      </c>
      <c r="O1570" s="10" t="s">
        <v>25</v>
      </c>
      <c r="P1570" s="16"/>
    </row>
    <row r="1571" spans="2:16" ht="43.5" customHeight="1" x14ac:dyDescent="0.25">
      <c r="B1571" s="17" t="s">
        <v>2922</v>
      </c>
      <c r="C1571" s="17" t="s">
        <v>3169</v>
      </c>
      <c r="D1571" s="18" t="s">
        <v>2924</v>
      </c>
      <c r="E1571" s="23" t="s">
        <v>3170</v>
      </c>
      <c r="F1571" s="20" t="s">
        <v>2926</v>
      </c>
      <c r="G1571" s="4"/>
      <c r="H1571" s="4"/>
      <c r="I1571" s="5"/>
      <c r="J1571" s="14" t="str">
        <f t="shared" si="48"/>
        <v/>
      </c>
      <c r="K1571" s="15"/>
      <c r="L1571" s="10" t="s">
        <v>25</v>
      </c>
      <c r="M1571" s="10"/>
      <c r="N1571" s="14" t="str">
        <f t="shared" si="49"/>
        <v/>
      </c>
      <c r="O1571" s="10" t="s">
        <v>25</v>
      </c>
      <c r="P1571" s="16"/>
    </row>
    <row r="1572" spans="2:16" ht="43.5" customHeight="1" x14ac:dyDescent="0.25">
      <c r="B1572" s="17" t="s">
        <v>2922</v>
      </c>
      <c r="C1572" s="17" t="s">
        <v>3171</v>
      </c>
      <c r="D1572" s="18" t="s">
        <v>2924</v>
      </c>
      <c r="E1572" s="23" t="s">
        <v>3172</v>
      </c>
      <c r="F1572" s="20" t="s">
        <v>2926</v>
      </c>
      <c r="G1572" s="4"/>
      <c r="H1572" s="4"/>
      <c r="I1572" s="5"/>
      <c r="J1572" s="14" t="str">
        <f t="shared" si="48"/>
        <v/>
      </c>
      <c r="K1572" s="15"/>
      <c r="L1572" s="10" t="s">
        <v>25</v>
      </c>
      <c r="M1572" s="10"/>
      <c r="N1572" s="14" t="str">
        <f t="shared" si="49"/>
        <v/>
      </c>
      <c r="O1572" s="10" t="s">
        <v>25</v>
      </c>
      <c r="P1572" s="16"/>
    </row>
    <row r="1573" spans="2:16" ht="43.5" customHeight="1" x14ac:dyDescent="0.25">
      <c r="B1573" s="17" t="s">
        <v>2922</v>
      </c>
      <c r="C1573" s="17" t="s">
        <v>3173</v>
      </c>
      <c r="D1573" s="18" t="s">
        <v>2924</v>
      </c>
      <c r="E1573" s="23" t="s">
        <v>3174</v>
      </c>
      <c r="F1573" s="20" t="s">
        <v>2926</v>
      </c>
      <c r="G1573" s="4"/>
      <c r="H1573" s="4"/>
      <c r="I1573" s="5"/>
      <c r="J1573" s="14" t="str">
        <f t="shared" si="48"/>
        <v/>
      </c>
      <c r="K1573" s="15"/>
      <c r="L1573" s="10" t="s">
        <v>25</v>
      </c>
      <c r="M1573" s="10"/>
      <c r="N1573" s="14" t="str">
        <f t="shared" si="49"/>
        <v/>
      </c>
      <c r="O1573" s="10" t="s">
        <v>25</v>
      </c>
      <c r="P1573" s="16"/>
    </row>
    <row r="1574" spans="2:16" ht="43.5" customHeight="1" x14ac:dyDescent="0.25">
      <c r="B1574" s="17" t="s">
        <v>2922</v>
      </c>
      <c r="C1574" s="17" t="s">
        <v>3175</v>
      </c>
      <c r="D1574" s="18" t="s">
        <v>2924</v>
      </c>
      <c r="E1574" s="23" t="s">
        <v>3176</v>
      </c>
      <c r="F1574" s="20" t="s">
        <v>2926</v>
      </c>
      <c r="G1574" s="4"/>
      <c r="H1574" s="4"/>
      <c r="I1574" s="5"/>
      <c r="J1574" s="14" t="str">
        <f t="shared" si="48"/>
        <v/>
      </c>
      <c r="K1574" s="15"/>
      <c r="L1574" s="10" t="s">
        <v>25</v>
      </c>
      <c r="M1574" s="10"/>
      <c r="N1574" s="14" t="str">
        <f t="shared" si="49"/>
        <v/>
      </c>
      <c r="O1574" s="10" t="s">
        <v>25</v>
      </c>
      <c r="P1574" s="16"/>
    </row>
    <row r="1575" spans="2:16" ht="43.5" customHeight="1" x14ac:dyDescent="0.25">
      <c r="B1575" s="17" t="s">
        <v>2922</v>
      </c>
      <c r="C1575" s="17" t="s">
        <v>3177</v>
      </c>
      <c r="D1575" s="18" t="s">
        <v>2924</v>
      </c>
      <c r="E1575" s="23" t="s">
        <v>3178</v>
      </c>
      <c r="F1575" s="20" t="s">
        <v>2926</v>
      </c>
      <c r="G1575" s="4"/>
      <c r="H1575" s="4"/>
      <c r="I1575" s="5"/>
      <c r="J1575" s="14" t="str">
        <f t="shared" si="48"/>
        <v/>
      </c>
      <c r="K1575" s="15"/>
      <c r="L1575" s="10" t="s">
        <v>25</v>
      </c>
      <c r="M1575" s="10"/>
      <c r="N1575" s="14" t="str">
        <f t="shared" si="49"/>
        <v/>
      </c>
      <c r="O1575" s="10" t="s">
        <v>25</v>
      </c>
      <c r="P1575" s="16"/>
    </row>
    <row r="1576" spans="2:16" ht="43.5" customHeight="1" x14ac:dyDescent="0.25">
      <c r="B1576" s="17" t="s">
        <v>2922</v>
      </c>
      <c r="C1576" s="17" t="s">
        <v>3179</v>
      </c>
      <c r="D1576" s="18" t="s">
        <v>2924</v>
      </c>
      <c r="E1576" s="23" t="s">
        <v>3180</v>
      </c>
      <c r="F1576" s="20" t="s">
        <v>2926</v>
      </c>
      <c r="G1576" s="4"/>
      <c r="H1576" s="4"/>
      <c r="I1576" s="5"/>
      <c r="J1576" s="14" t="str">
        <f t="shared" si="48"/>
        <v/>
      </c>
      <c r="K1576" s="15"/>
      <c r="L1576" s="10" t="s">
        <v>25</v>
      </c>
      <c r="M1576" s="10"/>
      <c r="N1576" s="14" t="str">
        <f t="shared" si="49"/>
        <v/>
      </c>
      <c r="O1576" s="10" t="s">
        <v>25</v>
      </c>
      <c r="P1576" s="16"/>
    </row>
    <row r="1577" spans="2:16" ht="43.5" customHeight="1" x14ac:dyDescent="0.25">
      <c r="B1577" s="17" t="s">
        <v>2922</v>
      </c>
      <c r="C1577" s="17" t="s">
        <v>3181</v>
      </c>
      <c r="D1577" s="18" t="s">
        <v>2924</v>
      </c>
      <c r="E1577" s="23" t="s">
        <v>3182</v>
      </c>
      <c r="F1577" s="20" t="s">
        <v>2926</v>
      </c>
      <c r="G1577" s="4"/>
      <c r="H1577" s="4"/>
      <c r="I1577" s="5"/>
      <c r="J1577" s="14" t="str">
        <f t="shared" si="48"/>
        <v/>
      </c>
      <c r="K1577" s="15"/>
      <c r="L1577" s="10" t="s">
        <v>25</v>
      </c>
      <c r="M1577" s="10"/>
      <c r="N1577" s="14" t="str">
        <f t="shared" si="49"/>
        <v/>
      </c>
      <c r="O1577" s="10" t="s">
        <v>25</v>
      </c>
      <c r="P1577" s="16"/>
    </row>
    <row r="1578" spans="2:16" ht="43.5" customHeight="1" x14ac:dyDescent="0.25">
      <c r="B1578" s="17" t="s">
        <v>2922</v>
      </c>
      <c r="C1578" s="17" t="s">
        <v>3183</v>
      </c>
      <c r="D1578" s="18" t="s">
        <v>2924</v>
      </c>
      <c r="E1578" s="23" t="s">
        <v>3184</v>
      </c>
      <c r="F1578" s="20" t="s">
        <v>2926</v>
      </c>
      <c r="G1578" s="4"/>
      <c r="H1578" s="4"/>
      <c r="I1578" s="5"/>
      <c r="J1578" s="14" t="str">
        <f t="shared" si="48"/>
        <v/>
      </c>
      <c r="K1578" s="15"/>
      <c r="L1578" s="10" t="s">
        <v>25</v>
      </c>
      <c r="M1578" s="10"/>
      <c r="N1578" s="14" t="str">
        <f t="shared" si="49"/>
        <v/>
      </c>
      <c r="O1578" s="10" t="s">
        <v>25</v>
      </c>
      <c r="P1578" s="16"/>
    </row>
    <row r="1579" spans="2:16" ht="43.5" customHeight="1" x14ac:dyDescent="0.25">
      <c r="B1579" s="17" t="s">
        <v>2922</v>
      </c>
      <c r="C1579" s="17" t="s">
        <v>3185</v>
      </c>
      <c r="D1579" s="18" t="s">
        <v>2924</v>
      </c>
      <c r="E1579" s="23" t="s">
        <v>3186</v>
      </c>
      <c r="F1579" s="20" t="s">
        <v>2926</v>
      </c>
      <c r="G1579" s="4"/>
      <c r="H1579" s="4"/>
      <c r="I1579" s="5"/>
      <c r="J1579" s="14" t="str">
        <f t="shared" si="48"/>
        <v/>
      </c>
      <c r="K1579" s="15"/>
      <c r="L1579" s="10" t="s">
        <v>25</v>
      </c>
      <c r="M1579" s="10"/>
      <c r="N1579" s="14" t="str">
        <f t="shared" si="49"/>
        <v/>
      </c>
      <c r="O1579" s="10" t="s">
        <v>36</v>
      </c>
      <c r="P1579" s="16"/>
    </row>
    <row r="1580" spans="2:16" ht="43.5" customHeight="1" x14ac:dyDescent="0.25">
      <c r="B1580" s="17" t="s">
        <v>2922</v>
      </c>
      <c r="C1580" s="17" t="s">
        <v>3187</v>
      </c>
      <c r="D1580" s="18" t="s">
        <v>2924</v>
      </c>
      <c r="E1580" s="23" t="s">
        <v>3188</v>
      </c>
      <c r="F1580" s="20" t="s">
        <v>2926</v>
      </c>
      <c r="G1580" s="4"/>
      <c r="H1580" s="4"/>
      <c r="I1580" s="5"/>
      <c r="J1580" s="14" t="str">
        <f t="shared" si="48"/>
        <v/>
      </c>
      <c r="K1580" s="15"/>
      <c r="L1580" s="10" t="s">
        <v>25</v>
      </c>
      <c r="M1580" s="10"/>
      <c r="N1580" s="14" t="str">
        <f t="shared" si="49"/>
        <v/>
      </c>
      <c r="O1580" s="10" t="s">
        <v>36</v>
      </c>
      <c r="P1580" s="16"/>
    </row>
    <row r="1581" spans="2:16" ht="43.5" customHeight="1" x14ac:dyDescent="0.25">
      <c r="B1581" s="17" t="s">
        <v>2922</v>
      </c>
      <c r="C1581" s="17" t="s">
        <v>3189</v>
      </c>
      <c r="D1581" s="18" t="s">
        <v>2924</v>
      </c>
      <c r="E1581" s="23" t="s">
        <v>3190</v>
      </c>
      <c r="F1581" s="20" t="s">
        <v>2926</v>
      </c>
      <c r="G1581" s="4"/>
      <c r="H1581" s="4"/>
      <c r="I1581" s="5"/>
      <c r="J1581" s="14" t="str">
        <f t="shared" si="48"/>
        <v/>
      </c>
      <c r="K1581" s="15"/>
      <c r="L1581" s="10" t="s">
        <v>25</v>
      </c>
      <c r="M1581" s="10"/>
      <c r="N1581" s="14" t="str">
        <f t="shared" si="49"/>
        <v/>
      </c>
      <c r="O1581" s="10" t="s">
        <v>36</v>
      </c>
      <c r="P1581" s="16"/>
    </row>
    <row r="1582" spans="2:16" ht="43.5" customHeight="1" x14ac:dyDescent="0.25">
      <c r="B1582" s="17" t="s">
        <v>2922</v>
      </c>
      <c r="C1582" s="17" t="s">
        <v>3191</v>
      </c>
      <c r="D1582" s="18" t="s">
        <v>2924</v>
      </c>
      <c r="E1582" s="23" t="s">
        <v>3192</v>
      </c>
      <c r="F1582" s="20" t="s">
        <v>2926</v>
      </c>
      <c r="G1582" s="4"/>
      <c r="H1582" s="4"/>
      <c r="I1582" s="5"/>
      <c r="J1582" s="14" t="str">
        <f t="shared" si="48"/>
        <v/>
      </c>
      <c r="K1582" s="15"/>
      <c r="L1582" s="10" t="s">
        <v>25</v>
      </c>
      <c r="M1582" s="10"/>
      <c r="N1582" s="14" t="str">
        <f t="shared" si="49"/>
        <v/>
      </c>
      <c r="O1582" s="10" t="s">
        <v>36</v>
      </c>
      <c r="P1582" s="16"/>
    </row>
    <row r="1583" spans="2:16" ht="43.5" customHeight="1" x14ac:dyDescent="0.25">
      <c r="B1583" s="17" t="s">
        <v>2922</v>
      </c>
      <c r="C1583" s="17" t="s">
        <v>3193</v>
      </c>
      <c r="D1583" s="18" t="s">
        <v>2924</v>
      </c>
      <c r="E1583" s="23" t="s">
        <v>3194</v>
      </c>
      <c r="F1583" s="20" t="s">
        <v>2926</v>
      </c>
      <c r="G1583" s="4"/>
      <c r="H1583" s="4"/>
      <c r="I1583" s="5"/>
      <c r="J1583" s="14" t="str">
        <f t="shared" si="48"/>
        <v/>
      </c>
      <c r="K1583" s="15"/>
      <c r="L1583" s="10" t="s">
        <v>25</v>
      </c>
      <c r="M1583" s="10"/>
      <c r="N1583" s="14" t="str">
        <f t="shared" si="49"/>
        <v/>
      </c>
      <c r="O1583" s="10" t="s">
        <v>36</v>
      </c>
      <c r="P1583" s="16"/>
    </row>
    <row r="1584" spans="2:16" ht="43.5" customHeight="1" x14ac:dyDescent="0.25">
      <c r="B1584" s="17" t="s">
        <v>2922</v>
      </c>
      <c r="C1584" s="17" t="s">
        <v>3195</v>
      </c>
      <c r="D1584" s="18" t="s">
        <v>2924</v>
      </c>
      <c r="E1584" s="23" t="s">
        <v>3196</v>
      </c>
      <c r="F1584" s="20" t="s">
        <v>2926</v>
      </c>
      <c r="G1584" s="4"/>
      <c r="H1584" s="4"/>
      <c r="I1584" s="5"/>
      <c r="J1584" s="14" t="str">
        <f t="shared" si="48"/>
        <v/>
      </c>
      <c r="K1584" s="15"/>
      <c r="L1584" s="10" t="s">
        <v>25</v>
      </c>
      <c r="M1584" s="10"/>
      <c r="N1584" s="14" t="str">
        <f t="shared" si="49"/>
        <v/>
      </c>
      <c r="O1584" s="10" t="s">
        <v>36</v>
      </c>
      <c r="P1584" s="16"/>
    </row>
    <row r="1585" spans="2:16" ht="43.5" customHeight="1" x14ac:dyDescent="0.25">
      <c r="B1585" s="17" t="s">
        <v>2922</v>
      </c>
      <c r="C1585" s="17" t="s">
        <v>3197</v>
      </c>
      <c r="D1585" s="18" t="s">
        <v>2924</v>
      </c>
      <c r="E1585" s="23" t="s">
        <v>3198</v>
      </c>
      <c r="F1585" s="20" t="s">
        <v>2926</v>
      </c>
      <c r="G1585" s="4"/>
      <c r="H1585" s="4"/>
      <c r="I1585" s="5"/>
      <c r="J1585" s="14" t="str">
        <f t="shared" si="48"/>
        <v/>
      </c>
      <c r="K1585" s="15"/>
      <c r="L1585" s="10" t="s">
        <v>25</v>
      </c>
      <c r="M1585" s="10"/>
      <c r="N1585" s="14" t="str">
        <f t="shared" si="49"/>
        <v/>
      </c>
      <c r="O1585" s="10" t="s">
        <v>36</v>
      </c>
      <c r="P1585" s="16"/>
    </row>
    <row r="1586" spans="2:16" ht="43.5" customHeight="1" x14ac:dyDescent="0.25">
      <c r="B1586" s="17" t="s">
        <v>2922</v>
      </c>
      <c r="C1586" s="17" t="s">
        <v>3199</v>
      </c>
      <c r="D1586" s="18" t="s">
        <v>2924</v>
      </c>
      <c r="E1586" s="23" t="s">
        <v>3200</v>
      </c>
      <c r="F1586" s="20" t="s">
        <v>2926</v>
      </c>
      <c r="G1586" s="4"/>
      <c r="H1586" s="4"/>
      <c r="I1586" s="5"/>
      <c r="J1586" s="14" t="str">
        <f t="shared" si="48"/>
        <v/>
      </c>
      <c r="K1586" s="15"/>
      <c r="L1586" s="10" t="s">
        <v>25</v>
      </c>
      <c r="M1586" s="10"/>
      <c r="N1586" s="14" t="str">
        <f t="shared" si="49"/>
        <v/>
      </c>
      <c r="O1586" s="10" t="s">
        <v>36</v>
      </c>
      <c r="P1586" s="16"/>
    </row>
    <row r="1587" spans="2:16" ht="57.95" customHeight="1" x14ac:dyDescent="0.25">
      <c r="B1587" s="17" t="s">
        <v>2922</v>
      </c>
      <c r="C1587" s="17" t="s">
        <v>3201</v>
      </c>
      <c r="D1587" s="18" t="s">
        <v>2924</v>
      </c>
      <c r="E1587" s="23" t="s">
        <v>3202</v>
      </c>
      <c r="F1587" s="20" t="s">
        <v>2926</v>
      </c>
      <c r="G1587" s="4"/>
      <c r="H1587" s="4"/>
      <c r="I1587" s="5"/>
      <c r="J1587" s="14" t="str">
        <f t="shared" si="48"/>
        <v/>
      </c>
      <c r="K1587" s="15"/>
      <c r="L1587" s="10" t="s">
        <v>25</v>
      </c>
      <c r="M1587" s="10"/>
      <c r="N1587" s="14" t="str">
        <f t="shared" si="49"/>
        <v/>
      </c>
      <c r="O1587" s="10" t="s">
        <v>36</v>
      </c>
      <c r="P1587" s="16"/>
    </row>
    <row r="1588" spans="2:16" ht="43.5" customHeight="1" x14ac:dyDescent="0.25">
      <c r="B1588" s="17" t="s">
        <v>2922</v>
      </c>
      <c r="C1588" s="17" t="s">
        <v>3203</v>
      </c>
      <c r="D1588" s="18" t="s">
        <v>2924</v>
      </c>
      <c r="E1588" s="23" t="s">
        <v>3204</v>
      </c>
      <c r="F1588" s="20" t="s">
        <v>2926</v>
      </c>
      <c r="G1588" s="4"/>
      <c r="H1588" s="4"/>
      <c r="I1588" s="5"/>
      <c r="J1588" s="14" t="str">
        <f t="shared" si="48"/>
        <v/>
      </c>
      <c r="K1588" s="15"/>
      <c r="L1588" s="10" t="s">
        <v>25</v>
      </c>
      <c r="M1588" s="10"/>
      <c r="N1588" s="14" t="str">
        <f t="shared" si="49"/>
        <v/>
      </c>
      <c r="O1588" s="10" t="s">
        <v>36</v>
      </c>
      <c r="P1588" s="16"/>
    </row>
    <row r="1589" spans="2:16" ht="43.5" customHeight="1" x14ac:dyDescent="0.25">
      <c r="B1589" s="17" t="s">
        <v>2922</v>
      </c>
      <c r="C1589" s="17" t="s">
        <v>3205</v>
      </c>
      <c r="D1589" s="18" t="s">
        <v>2924</v>
      </c>
      <c r="E1589" s="23" t="s">
        <v>3206</v>
      </c>
      <c r="F1589" s="20" t="s">
        <v>2926</v>
      </c>
      <c r="G1589" s="4"/>
      <c r="H1589" s="4"/>
      <c r="I1589" s="5"/>
      <c r="J1589" s="14" t="str">
        <f t="shared" si="48"/>
        <v/>
      </c>
      <c r="K1589" s="15"/>
      <c r="L1589" s="10" t="s">
        <v>25</v>
      </c>
      <c r="M1589" s="10"/>
      <c r="N1589" s="14" t="str">
        <f t="shared" si="49"/>
        <v/>
      </c>
      <c r="O1589" s="10" t="s">
        <v>36</v>
      </c>
      <c r="P1589" s="16"/>
    </row>
    <row r="1590" spans="2:16" ht="43.5" customHeight="1" x14ac:dyDescent="0.25">
      <c r="B1590" s="17" t="s">
        <v>2922</v>
      </c>
      <c r="C1590" s="17" t="s">
        <v>3207</v>
      </c>
      <c r="D1590" s="18" t="s">
        <v>2924</v>
      </c>
      <c r="E1590" s="23" t="s">
        <v>3208</v>
      </c>
      <c r="F1590" s="20" t="s">
        <v>2926</v>
      </c>
      <c r="G1590" s="4"/>
      <c r="H1590" s="4"/>
      <c r="I1590" s="5"/>
      <c r="J1590" s="14" t="str">
        <f t="shared" si="48"/>
        <v/>
      </c>
      <c r="K1590" s="15"/>
      <c r="L1590" s="10" t="s">
        <v>25</v>
      </c>
      <c r="M1590" s="10"/>
      <c r="N1590" s="14" t="str">
        <f t="shared" si="49"/>
        <v/>
      </c>
      <c r="O1590" s="10" t="s">
        <v>36</v>
      </c>
      <c r="P1590" s="16"/>
    </row>
    <row r="1591" spans="2:16" ht="57.95" customHeight="1" x14ac:dyDescent="0.25">
      <c r="B1591" s="17" t="s">
        <v>2922</v>
      </c>
      <c r="C1591" s="17" t="s">
        <v>3209</v>
      </c>
      <c r="D1591" s="18" t="s">
        <v>2924</v>
      </c>
      <c r="E1591" s="23" t="s">
        <v>3210</v>
      </c>
      <c r="F1591" s="20" t="s">
        <v>2926</v>
      </c>
      <c r="G1591" s="4"/>
      <c r="H1591" s="4"/>
      <c r="I1591" s="5"/>
      <c r="J1591" s="14" t="str">
        <f t="shared" si="48"/>
        <v/>
      </c>
      <c r="K1591" s="15"/>
      <c r="L1591" s="10" t="s">
        <v>25</v>
      </c>
      <c r="M1591" s="10"/>
      <c r="N1591" s="14" t="str">
        <f t="shared" si="49"/>
        <v/>
      </c>
      <c r="O1591" s="10" t="s">
        <v>36</v>
      </c>
      <c r="P1591" s="16"/>
    </row>
    <row r="1592" spans="2:16" ht="72.599999999999994" customHeight="1" x14ac:dyDescent="0.25">
      <c r="B1592" s="17" t="s">
        <v>2922</v>
      </c>
      <c r="C1592" s="17" t="s">
        <v>3211</v>
      </c>
      <c r="D1592" s="18" t="s">
        <v>2924</v>
      </c>
      <c r="E1592" s="23" t="s">
        <v>3212</v>
      </c>
      <c r="F1592" s="20" t="s">
        <v>2926</v>
      </c>
      <c r="G1592" s="4"/>
      <c r="H1592" s="4"/>
      <c r="I1592" s="5"/>
      <c r="J1592" s="14" t="str">
        <f t="shared" si="48"/>
        <v/>
      </c>
      <c r="K1592" s="15"/>
      <c r="L1592" s="10" t="s">
        <v>25</v>
      </c>
      <c r="M1592" s="10"/>
      <c r="N1592" s="14" t="str">
        <f t="shared" si="49"/>
        <v/>
      </c>
      <c r="O1592" s="10" t="s">
        <v>36</v>
      </c>
      <c r="P1592" s="16"/>
    </row>
    <row r="1593" spans="2:16" ht="57.95" customHeight="1" x14ac:dyDescent="0.25">
      <c r="B1593" s="17" t="s">
        <v>2922</v>
      </c>
      <c r="C1593" s="17" t="s">
        <v>3213</v>
      </c>
      <c r="D1593" s="18" t="s">
        <v>2924</v>
      </c>
      <c r="E1593" s="23" t="s">
        <v>3214</v>
      </c>
      <c r="F1593" s="20" t="s">
        <v>2926</v>
      </c>
      <c r="G1593" s="4"/>
      <c r="H1593" s="4"/>
      <c r="I1593" s="5"/>
      <c r="J1593" s="14" t="str">
        <f t="shared" si="48"/>
        <v/>
      </c>
      <c r="K1593" s="15"/>
      <c r="L1593" s="10" t="s">
        <v>25</v>
      </c>
      <c r="M1593" s="10"/>
      <c r="N1593" s="14" t="str">
        <f t="shared" si="49"/>
        <v/>
      </c>
      <c r="O1593" s="10" t="s">
        <v>36</v>
      </c>
      <c r="P1593" s="16"/>
    </row>
    <row r="1594" spans="2:16" ht="43.5" customHeight="1" x14ac:dyDescent="0.25">
      <c r="B1594" s="17" t="s">
        <v>2922</v>
      </c>
      <c r="C1594" s="17" t="s">
        <v>3215</v>
      </c>
      <c r="D1594" s="18" t="s">
        <v>2924</v>
      </c>
      <c r="E1594" s="23" t="s">
        <v>3216</v>
      </c>
      <c r="F1594" s="20" t="s">
        <v>2926</v>
      </c>
      <c r="G1594" s="4"/>
      <c r="H1594" s="4"/>
      <c r="I1594" s="5"/>
      <c r="J1594" s="14" t="str">
        <f t="shared" si="48"/>
        <v/>
      </c>
      <c r="K1594" s="15"/>
      <c r="L1594" s="10" t="s">
        <v>25</v>
      </c>
      <c r="M1594" s="10"/>
      <c r="N1594" s="14" t="str">
        <f t="shared" si="49"/>
        <v/>
      </c>
      <c r="O1594" s="10" t="s">
        <v>36</v>
      </c>
      <c r="P1594" s="16"/>
    </row>
    <row r="1595" spans="2:16" ht="57.95" customHeight="1" x14ac:dyDescent="0.25">
      <c r="B1595" s="17" t="s">
        <v>2922</v>
      </c>
      <c r="C1595" s="17" t="s">
        <v>3217</v>
      </c>
      <c r="D1595" s="18" t="s">
        <v>2924</v>
      </c>
      <c r="E1595" s="23" t="s">
        <v>3218</v>
      </c>
      <c r="F1595" s="20" t="s">
        <v>2926</v>
      </c>
      <c r="G1595" s="4"/>
      <c r="H1595" s="4"/>
      <c r="I1595" s="5"/>
      <c r="J1595" s="14" t="str">
        <f t="shared" si="48"/>
        <v/>
      </c>
      <c r="K1595" s="15"/>
      <c r="L1595" s="10" t="s">
        <v>25</v>
      </c>
      <c r="M1595" s="10"/>
      <c r="N1595" s="14" t="str">
        <f t="shared" si="49"/>
        <v/>
      </c>
      <c r="O1595" s="10" t="s">
        <v>36</v>
      </c>
      <c r="P1595" s="16"/>
    </row>
    <row r="1596" spans="2:16" ht="57.95" customHeight="1" x14ac:dyDescent="0.25">
      <c r="B1596" s="17" t="s">
        <v>2922</v>
      </c>
      <c r="C1596" s="17" t="s">
        <v>3219</v>
      </c>
      <c r="D1596" s="18" t="s">
        <v>2924</v>
      </c>
      <c r="E1596" s="23" t="s">
        <v>3220</v>
      </c>
      <c r="F1596" s="20" t="s">
        <v>2926</v>
      </c>
      <c r="G1596" s="4"/>
      <c r="H1596" s="4"/>
      <c r="I1596" s="5"/>
      <c r="J1596" s="14" t="str">
        <f t="shared" si="48"/>
        <v/>
      </c>
      <c r="K1596" s="15"/>
      <c r="L1596" s="10" t="s">
        <v>25</v>
      </c>
      <c r="M1596" s="10"/>
      <c r="N1596" s="14" t="str">
        <f t="shared" si="49"/>
        <v/>
      </c>
      <c r="O1596" s="10" t="s">
        <v>36</v>
      </c>
      <c r="P1596" s="16"/>
    </row>
    <row r="1597" spans="2:16" ht="43.5" customHeight="1" x14ac:dyDescent="0.25">
      <c r="B1597" s="17" t="s">
        <v>2922</v>
      </c>
      <c r="C1597" s="17" t="s">
        <v>3221</v>
      </c>
      <c r="D1597" s="18" t="s">
        <v>2924</v>
      </c>
      <c r="E1597" s="23" t="s">
        <v>3222</v>
      </c>
      <c r="F1597" s="20" t="s">
        <v>2926</v>
      </c>
      <c r="G1597" s="4"/>
      <c r="H1597" s="4"/>
      <c r="I1597" s="5"/>
      <c r="J1597" s="14" t="str">
        <f t="shared" si="48"/>
        <v/>
      </c>
      <c r="K1597" s="15"/>
      <c r="L1597" s="10" t="s">
        <v>25</v>
      </c>
      <c r="M1597" s="10"/>
      <c r="N1597" s="14" t="str">
        <f t="shared" si="49"/>
        <v/>
      </c>
      <c r="O1597" s="10" t="s">
        <v>36</v>
      </c>
      <c r="P1597" s="16"/>
    </row>
    <row r="1598" spans="2:16" ht="43.5" customHeight="1" x14ac:dyDescent="0.25">
      <c r="B1598" s="17" t="s">
        <v>2922</v>
      </c>
      <c r="C1598" s="17" t="s">
        <v>3223</v>
      </c>
      <c r="D1598" s="18" t="s">
        <v>2924</v>
      </c>
      <c r="E1598" s="23" t="s">
        <v>3224</v>
      </c>
      <c r="F1598" s="20" t="s">
        <v>2926</v>
      </c>
      <c r="G1598" s="4"/>
      <c r="H1598" s="4"/>
      <c r="I1598" s="5"/>
      <c r="J1598" s="14" t="str">
        <f t="shared" si="48"/>
        <v/>
      </c>
      <c r="K1598" s="15"/>
      <c r="L1598" s="10" t="s">
        <v>25</v>
      </c>
      <c r="M1598" s="10"/>
      <c r="N1598" s="14" t="str">
        <f t="shared" si="49"/>
        <v/>
      </c>
      <c r="O1598" s="10" t="s">
        <v>36</v>
      </c>
      <c r="P1598" s="16"/>
    </row>
    <row r="1599" spans="2:16" ht="57.95" customHeight="1" x14ac:dyDescent="0.25">
      <c r="B1599" s="17" t="s">
        <v>2922</v>
      </c>
      <c r="C1599" s="17" t="s">
        <v>3225</v>
      </c>
      <c r="D1599" s="18" t="s">
        <v>2924</v>
      </c>
      <c r="E1599" s="23" t="s">
        <v>3226</v>
      </c>
      <c r="F1599" s="20" t="s">
        <v>2926</v>
      </c>
      <c r="G1599" s="4"/>
      <c r="H1599" s="4"/>
      <c r="I1599" s="5"/>
      <c r="J1599" s="14" t="str">
        <f t="shared" si="48"/>
        <v/>
      </c>
      <c r="K1599" s="15"/>
      <c r="L1599" s="10" t="s">
        <v>25</v>
      </c>
      <c r="M1599" s="10"/>
      <c r="N1599" s="14" t="str">
        <f t="shared" si="49"/>
        <v/>
      </c>
      <c r="O1599" s="10" t="s">
        <v>36</v>
      </c>
      <c r="P1599" s="16"/>
    </row>
    <row r="1600" spans="2:16" ht="43.5" customHeight="1" x14ac:dyDescent="0.25">
      <c r="B1600" s="17" t="s">
        <v>2922</v>
      </c>
      <c r="C1600" s="17" t="s">
        <v>3227</v>
      </c>
      <c r="D1600" s="18" t="s">
        <v>2924</v>
      </c>
      <c r="E1600" s="23" t="s">
        <v>3228</v>
      </c>
      <c r="F1600" s="20" t="s">
        <v>2926</v>
      </c>
      <c r="G1600" s="4"/>
      <c r="H1600" s="4"/>
      <c r="I1600" s="5"/>
      <c r="J1600" s="14" t="str">
        <f t="shared" si="48"/>
        <v/>
      </c>
      <c r="K1600" s="15"/>
      <c r="L1600" s="10" t="s">
        <v>25</v>
      </c>
      <c r="M1600" s="10"/>
      <c r="N1600" s="14" t="str">
        <f t="shared" si="49"/>
        <v/>
      </c>
      <c r="O1600" s="10" t="s">
        <v>36</v>
      </c>
      <c r="P1600" s="16"/>
    </row>
    <row r="1601" spans="2:16" ht="72.599999999999994" customHeight="1" x14ac:dyDescent="0.25">
      <c r="B1601" s="17" t="s">
        <v>2922</v>
      </c>
      <c r="C1601" s="17" t="s">
        <v>3229</v>
      </c>
      <c r="D1601" s="18" t="s">
        <v>2924</v>
      </c>
      <c r="E1601" s="23" t="s">
        <v>3230</v>
      </c>
      <c r="F1601" s="20" t="s">
        <v>2926</v>
      </c>
      <c r="G1601" s="4"/>
      <c r="H1601" s="4"/>
      <c r="I1601" s="5"/>
      <c r="J1601" s="14" t="str">
        <f t="shared" si="48"/>
        <v/>
      </c>
      <c r="K1601" s="15"/>
      <c r="L1601" s="10" t="s">
        <v>25</v>
      </c>
      <c r="M1601" s="10"/>
      <c r="N1601" s="14" t="str">
        <f t="shared" si="49"/>
        <v/>
      </c>
      <c r="O1601" s="10" t="s">
        <v>36</v>
      </c>
      <c r="P1601" s="16"/>
    </row>
    <row r="1602" spans="2:16" ht="57.95" customHeight="1" x14ac:dyDescent="0.25">
      <c r="B1602" s="17" t="s">
        <v>2922</v>
      </c>
      <c r="C1602" s="17" t="s">
        <v>3231</v>
      </c>
      <c r="D1602" s="18" t="s">
        <v>2924</v>
      </c>
      <c r="E1602" s="23" t="s">
        <v>3232</v>
      </c>
      <c r="F1602" s="20" t="s">
        <v>2926</v>
      </c>
      <c r="G1602" s="4"/>
      <c r="H1602" s="4"/>
      <c r="I1602" s="5"/>
      <c r="J1602" s="14" t="str">
        <f t="shared" si="48"/>
        <v/>
      </c>
      <c r="K1602" s="15"/>
      <c r="L1602" s="10" t="s">
        <v>25</v>
      </c>
      <c r="M1602" s="10"/>
      <c r="N1602" s="14" t="str">
        <f t="shared" si="49"/>
        <v/>
      </c>
      <c r="O1602" s="10" t="s">
        <v>36</v>
      </c>
      <c r="P1602" s="16"/>
    </row>
    <row r="1603" spans="2:16" ht="57.95" customHeight="1" x14ac:dyDescent="0.25">
      <c r="B1603" s="17" t="s">
        <v>2922</v>
      </c>
      <c r="C1603" s="17" t="s">
        <v>3233</v>
      </c>
      <c r="D1603" s="18" t="s">
        <v>2924</v>
      </c>
      <c r="E1603" s="23" t="s">
        <v>3234</v>
      </c>
      <c r="F1603" s="20" t="s">
        <v>2926</v>
      </c>
      <c r="G1603" s="4"/>
      <c r="H1603" s="4"/>
      <c r="I1603" s="5"/>
      <c r="J1603" s="14" t="str">
        <f t="shared" si="48"/>
        <v/>
      </c>
      <c r="K1603" s="15"/>
      <c r="L1603" s="10" t="s">
        <v>25</v>
      </c>
      <c r="M1603" s="10"/>
      <c r="N1603" s="14" t="str">
        <f t="shared" si="49"/>
        <v/>
      </c>
      <c r="O1603" s="10" t="s">
        <v>36</v>
      </c>
      <c r="P1603" s="16"/>
    </row>
    <row r="1604" spans="2:16" ht="57.95" customHeight="1" x14ac:dyDescent="0.25">
      <c r="B1604" s="17" t="s">
        <v>2922</v>
      </c>
      <c r="C1604" s="17" t="s">
        <v>3235</v>
      </c>
      <c r="D1604" s="18" t="s">
        <v>2924</v>
      </c>
      <c r="E1604" s="23" t="s">
        <v>3236</v>
      </c>
      <c r="F1604" s="20" t="s">
        <v>2926</v>
      </c>
      <c r="G1604" s="4"/>
      <c r="H1604" s="4"/>
      <c r="I1604" s="5"/>
      <c r="J1604" s="14" t="str">
        <f t="shared" si="48"/>
        <v/>
      </c>
      <c r="K1604" s="15"/>
      <c r="L1604" s="10" t="s">
        <v>25</v>
      </c>
      <c r="M1604" s="10"/>
      <c r="N1604" s="14" t="str">
        <f t="shared" si="49"/>
        <v/>
      </c>
      <c r="O1604" s="10" t="s">
        <v>36</v>
      </c>
      <c r="P1604" s="16"/>
    </row>
    <row r="1605" spans="2:16" ht="43.5" customHeight="1" x14ac:dyDescent="0.25">
      <c r="B1605" s="17" t="s">
        <v>2922</v>
      </c>
      <c r="C1605" s="17" t="s">
        <v>3237</v>
      </c>
      <c r="D1605" s="18" t="s">
        <v>2924</v>
      </c>
      <c r="E1605" s="23" t="s">
        <v>3238</v>
      </c>
      <c r="F1605" s="20" t="s">
        <v>2926</v>
      </c>
      <c r="G1605" s="4"/>
      <c r="H1605" s="4"/>
      <c r="I1605" s="5"/>
      <c r="J1605" s="14" t="str">
        <f t="shared" si="48"/>
        <v/>
      </c>
      <c r="K1605" s="15"/>
      <c r="L1605" s="10" t="s">
        <v>25</v>
      </c>
      <c r="M1605" s="10"/>
      <c r="N1605" s="14" t="str">
        <f t="shared" si="49"/>
        <v/>
      </c>
      <c r="O1605" s="10" t="s">
        <v>36</v>
      </c>
      <c r="P1605" s="16"/>
    </row>
    <row r="1606" spans="2:16" ht="72.599999999999994" customHeight="1" x14ac:dyDescent="0.25">
      <c r="B1606" s="17" t="s">
        <v>2922</v>
      </c>
      <c r="C1606" s="17" t="s">
        <v>3239</v>
      </c>
      <c r="D1606" s="18" t="s">
        <v>2924</v>
      </c>
      <c r="E1606" s="23" t="s">
        <v>3240</v>
      </c>
      <c r="F1606" s="20" t="s">
        <v>2926</v>
      </c>
      <c r="G1606" s="4"/>
      <c r="H1606" s="4"/>
      <c r="I1606" s="5"/>
      <c r="J1606" s="14" t="str">
        <f t="shared" si="48"/>
        <v/>
      </c>
      <c r="K1606" s="15"/>
      <c r="L1606" s="10" t="s">
        <v>25</v>
      </c>
      <c r="M1606" s="10"/>
      <c r="N1606" s="14" t="str">
        <f t="shared" si="49"/>
        <v/>
      </c>
      <c r="O1606" s="10" t="s">
        <v>36</v>
      </c>
      <c r="P1606" s="16"/>
    </row>
    <row r="1607" spans="2:16" ht="57.95" customHeight="1" x14ac:dyDescent="0.25">
      <c r="B1607" s="17" t="s">
        <v>2922</v>
      </c>
      <c r="C1607" s="17" t="s">
        <v>3241</v>
      </c>
      <c r="D1607" s="18" t="s">
        <v>2924</v>
      </c>
      <c r="E1607" s="23" t="s">
        <v>3242</v>
      </c>
      <c r="F1607" s="20" t="s">
        <v>2926</v>
      </c>
      <c r="G1607" s="4"/>
      <c r="H1607" s="4"/>
      <c r="I1607" s="5"/>
      <c r="J1607" s="14" t="str">
        <f t="shared" ref="J1607:J1670" si="50">IF(G1607&lt;&gt;"Sim","",IF(H1607="Atende",5,IF(H1607="Atende parcialmente",2,IF(H1607="Não atende",0,""))))</f>
        <v/>
      </c>
      <c r="K1607" s="15"/>
      <c r="L1607" s="10" t="s">
        <v>25</v>
      </c>
      <c r="M1607" s="10"/>
      <c r="N1607" s="14" t="str">
        <f t="shared" ref="N1607:N1670" si="51">IF(L1607&lt;&gt;"Sim","",IF(M1607="Atende",5,IF(M1607="Atende parcialmente",2,IF(M1607="Não atende",0,""))))</f>
        <v/>
      </c>
      <c r="O1607" s="10" t="s">
        <v>36</v>
      </c>
      <c r="P1607" s="16"/>
    </row>
    <row r="1608" spans="2:16" ht="57.95" customHeight="1" x14ac:dyDescent="0.25">
      <c r="B1608" s="17" t="s">
        <v>2922</v>
      </c>
      <c r="C1608" s="17" t="s">
        <v>3243</v>
      </c>
      <c r="D1608" s="18" t="s">
        <v>2924</v>
      </c>
      <c r="E1608" s="23" t="s">
        <v>3244</v>
      </c>
      <c r="F1608" s="20" t="s">
        <v>2926</v>
      </c>
      <c r="G1608" s="4"/>
      <c r="H1608" s="4"/>
      <c r="I1608" s="5"/>
      <c r="J1608" s="14" t="str">
        <f t="shared" si="50"/>
        <v/>
      </c>
      <c r="K1608" s="15"/>
      <c r="L1608" s="10" t="s">
        <v>25</v>
      </c>
      <c r="M1608" s="10"/>
      <c r="N1608" s="14" t="str">
        <f t="shared" si="51"/>
        <v/>
      </c>
      <c r="O1608" s="10" t="s">
        <v>36</v>
      </c>
      <c r="P1608" s="16"/>
    </row>
    <row r="1609" spans="2:16" ht="57.95" customHeight="1" x14ac:dyDescent="0.25">
      <c r="B1609" s="17" t="s">
        <v>2922</v>
      </c>
      <c r="C1609" s="17" t="s">
        <v>3245</v>
      </c>
      <c r="D1609" s="18" t="s">
        <v>2924</v>
      </c>
      <c r="E1609" s="23" t="s">
        <v>3246</v>
      </c>
      <c r="F1609" s="20" t="s">
        <v>2926</v>
      </c>
      <c r="G1609" s="4"/>
      <c r="H1609" s="4"/>
      <c r="I1609" s="5"/>
      <c r="J1609" s="14" t="str">
        <f t="shared" si="50"/>
        <v/>
      </c>
      <c r="K1609" s="15"/>
      <c r="L1609" s="10" t="s">
        <v>25</v>
      </c>
      <c r="M1609" s="10"/>
      <c r="N1609" s="14" t="str">
        <f t="shared" si="51"/>
        <v/>
      </c>
      <c r="O1609" s="10" t="s">
        <v>36</v>
      </c>
      <c r="P1609" s="16"/>
    </row>
    <row r="1610" spans="2:16" ht="43.5" customHeight="1" x14ac:dyDescent="0.25">
      <c r="B1610" s="17" t="s">
        <v>2922</v>
      </c>
      <c r="C1610" s="17" t="s">
        <v>3247</v>
      </c>
      <c r="D1610" s="18" t="s">
        <v>2924</v>
      </c>
      <c r="E1610" s="23" t="s">
        <v>3248</v>
      </c>
      <c r="F1610" s="20" t="s">
        <v>2926</v>
      </c>
      <c r="G1610" s="4"/>
      <c r="H1610" s="4"/>
      <c r="I1610" s="5"/>
      <c r="J1610" s="14" t="str">
        <f t="shared" si="50"/>
        <v/>
      </c>
      <c r="K1610" s="15"/>
      <c r="L1610" s="10" t="s">
        <v>25</v>
      </c>
      <c r="M1610" s="10"/>
      <c r="N1610" s="14" t="str">
        <f t="shared" si="51"/>
        <v/>
      </c>
      <c r="O1610" s="10" t="s">
        <v>36</v>
      </c>
      <c r="P1610" s="16"/>
    </row>
    <row r="1611" spans="2:16" ht="72.599999999999994" customHeight="1" x14ac:dyDescent="0.25">
      <c r="B1611" s="17" t="s">
        <v>2922</v>
      </c>
      <c r="C1611" s="17" t="s">
        <v>3249</v>
      </c>
      <c r="D1611" s="18" t="s">
        <v>2924</v>
      </c>
      <c r="E1611" s="23" t="s">
        <v>3250</v>
      </c>
      <c r="F1611" s="20" t="s">
        <v>2926</v>
      </c>
      <c r="G1611" s="4"/>
      <c r="H1611" s="4"/>
      <c r="I1611" s="5"/>
      <c r="J1611" s="14" t="str">
        <f t="shared" si="50"/>
        <v/>
      </c>
      <c r="K1611" s="15"/>
      <c r="L1611" s="10" t="s">
        <v>25</v>
      </c>
      <c r="M1611" s="10"/>
      <c r="N1611" s="14" t="str">
        <f t="shared" si="51"/>
        <v/>
      </c>
      <c r="O1611" s="10" t="s">
        <v>36</v>
      </c>
      <c r="P1611" s="16"/>
    </row>
    <row r="1612" spans="2:16" ht="43.5" customHeight="1" x14ac:dyDescent="0.25">
      <c r="B1612" s="17" t="s">
        <v>2922</v>
      </c>
      <c r="C1612" s="17" t="s">
        <v>3251</v>
      </c>
      <c r="D1612" s="18" t="s">
        <v>2924</v>
      </c>
      <c r="E1612" s="23" t="s">
        <v>3252</v>
      </c>
      <c r="F1612" s="20" t="s">
        <v>2926</v>
      </c>
      <c r="G1612" s="4"/>
      <c r="H1612" s="4"/>
      <c r="I1612" s="5"/>
      <c r="J1612" s="14" t="str">
        <f t="shared" si="50"/>
        <v/>
      </c>
      <c r="K1612" s="15"/>
      <c r="L1612" s="10" t="s">
        <v>25</v>
      </c>
      <c r="M1612" s="10"/>
      <c r="N1612" s="14" t="str">
        <f t="shared" si="51"/>
        <v/>
      </c>
      <c r="O1612" s="10" t="s">
        <v>36</v>
      </c>
      <c r="P1612" s="16"/>
    </row>
    <row r="1613" spans="2:16" ht="57.95" customHeight="1" x14ac:dyDescent="0.25">
      <c r="B1613" s="17" t="s">
        <v>2922</v>
      </c>
      <c r="C1613" s="17" t="s">
        <v>3253</v>
      </c>
      <c r="D1613" s="18" t="s">
        <v>2924</v>
      </c>
      <c r="E1613" s="23" t="s">
        <v>3254</v>
      </c>
      <c r="F1613" s="20" t="s">
        <v>2926</v>
      </c>
      <c r="G1613" s="4"/>
      <c r="H1613" s="4"/>
      <c r="I1613" s="5"/>
      <c r="J1613" s="14" t="str">
        <f t="shared" si="50"/>
        <v/>
      </c>
      <c r="K1613" s="15"/>
      <c r="L1613" s="10" t="s">
        <v>25</v>
      </c>
      <c r="M1613" s="10"/>
      <c r="N1613" s="14" t="str">
        <f t="shared" si="51"/>
        <v/>
      </c>
      <c r="O1613" s="10" t="s">
        <v>36</v>
      </c>
      <c r="P1613" s="16"/>
    </row>
    <row r="1614" spans="2:16" ht="43.5" customHeight="1" x14ac:dyDescent="0.25">
      <c r="B1614" s="17" t="s">
        <v>2922</v>
      </c>
      <c r="C1614" s="17" t="s">
        <v>3255</v>
      </c>
      <c r="D1614" s="18" t="s">
        <v>2924</v>
      </c>
      <c r="E1614" s="23" t="s">
        <v>3256</v>
      </c>
      <c r="F1614" s="20" t="s">
        <v>2926</v>
      </c>
      <c r="G1614" s="4"/>
      <c r="H1614" s="4"/>
      <c r="I1614" s="5"/>
      <c r="J1614" s="14" t="str">
        <f t="shared" si="50"/>
        <v/>
      </c>
      <c r="K1614" s="15"/>
      <c r="L1614" s="10" t="s">
        <v>25</v>
      </c>
      <c r="M1614" s="10"/>
      <c r="N1614" s="14" t="str">
        <f t="shared" si="51"/>
        <v/>
      </c>
      <c r="O1614" s="10" t="s">
        <v>36</v>
      </c>
      <c r="P1614" s="16"/>
    </row>
    <row r="1615" spans="2:16" ht="57.95" customHeight="1" x14ac:dyDescent="0.25">
      <c r="B1615" s="17" t="s">
        <v>2922</v>
      </c>
      <c r="C1615" s="17" t="s">
        <v>3257</v>
      </c>
      <c r="D1615" s="18" t="s">
        <v>2924</v>
      </c>
      <c r="E1615" s="23" t="s">
        <v>3258</v>
      </c>
      <c r="F1615" s="20" t="s">
        <v>2926</v>
      </c>
      <c r="G1615" s="4"/>
      <c r="H1615" s="4"/>
      <c r="I1615" s="5"/>
      <c r="J1615" s="14" t="str">
        <f t="shared" si="50"/>
        <v/>
      </c>
      <c r="K1615" s="15"/>
      <c r="L1615" s="10" t="s">
        <v>25</v>
      </c>
      <c r="M1615" s="10"/>
      <c r="N1615" s="14" t="str">
        <f t="shared" si="51"/>
        <v/>
      </c>
      <c r="O1615" s="10" t="s">
        <v>36</v>
      </c>
      <c r="P1615" s="16"/>
    </row>
    <row r="1616" spans="2:16" ht="43.5" customHeight="1" x14ac:dyDescent="0.25">
      <c r="B1616" s="17" t="s">
        <v>2922</v>
      </c>
      <c r="C1616" s="17" t="s">
        <v>3259</v>
      </c>
      <c r="D1616" s="18" t="s">
        <v>2924</v>
      </c>
      <c r="E1616" s="23" t="s">
        <v>3260</v>
      </c>
      <c r="F1616" s="20" t="s">
        <v>2926</v>
      </c>
      <c r="G1616" s="4"/>
      <c r="H1616" s="4"/>
      <c r="I1616" s="5"/>
      <c r="J1616" s="14" t="str">
        <f t="shared" si="50"/>
        <v/>
      </c>
      <c r="K1616" s="15"/>
      <c r="L1616" s="10" t="s">
        <v>25</v>
      </c>
      <c r="M1616" s="10"/>
      <c r="N1616" s="14" t="str">
        <f t="shared" si="51"/>
        <v/>
      </c>
      <c r="O1616" s="10" t="s">
        <v>36</v>
      </c>
      <c r="P1616" s="16"/>
    </row>
    <row r="1617" spans="2:16" ht="57.95" customHeight="1" x14ac:dyDescent="0.25">
      <c r="B1617" s="17" t="s">
        <v>2922</v>
      </c>
      <c r="C1617" s="17" t="s">
        <v>3261</v>
      </c>
      <c r="D1617" s="18" t="s">
        <v>2924</v>
      </c>
      <c r="E1617" s="23" t="s">
        <v>3262</v>
      </c>
      <c r="F1617" s="20" t="s">
        <v>2926</v>
      </c>
      <c r="G1617" s="4"/>
      <c r="H1617" s="4"/>
      <c r="I1617" s="5"/>
      <c r="J1617" s="14" t="str">
        <f t="shared" si="50"/>
        <v/>
      </c>
      <c r="K1617" s="15"/>
      <c r="L1617" s="10" t="s">
        <v>25</v>
      </c>
      <c r="M1617" s="10"/>
      <c r="N1617" s="14" t="str">
        <f t="shared" si="51"/>
        <v/>
      </c>
      <c r="O1617" s="10" t="s">
        <v>36</v>
      </c>
      <c r="P1617" s="16"/>
    </row>
    <row r="1618" spans="2:16" ht="43.5" customHeight="1" x14ac:dyDescent="0.25">
      <c r="B1618" s="17" t="s">
        <v>2922</v>
      </c>
      <c r="C1618" s="17" t="s">
        <v>3263</v>
      </c>
      <c r="D1618" s="18" t="s">
        <v>2924</v>
      </c>
      <c r="E1618" s="23" t="s">
        <v>3264</v>
      </c>
      <c r="F1618" s="20" t="s">
        <v>2926</v>
      </c>
      <c r="G1618" s="4"/>
      <c r="H1618" s="4"/>
      <c r="I1618" s="5"/>
      <c r="J1618" s="14" t="str">
        <f t="shared" si="50"/>
        <v/>
      </c>
      <c r="K1618" s="15"/>
      <c r="L1618" s="10" t="s">
        <v>25</v>
      </c>
      <c r="M1618" s="10"/>
      <c r="N1618" s="14" t="str">
        <f t="shared" si="51"/>
        <v/>
      </c>
      <c r="O1618" s="10" t="s">
        <v>36</v>
      </c>
      <c r="P1618" s="16"/>
    </row>
    <row r="1619" spans="2:16" ht="43.5" customHeight="1" x14ac:dyDescent="0.25">
      <c r="B1619" s="17" t="s">
        <v>2922</v>
      </c>
      <c r="C1619" s="17" t="s">
        <v>3265</v>
      </c>
      <c r="D1619" s="18" t="s">
        <v>2924</v>
      </c>
      <c r="E1619" s="23" t="s">
        <v>3266</v>
      </c>
      <c r="F1619" s="20" t="s">
        <v>2926</v>
      </c>
      <c r="G1619" s="4"/>
      <c r="H1619" s="4"/>
      <c r="I1619" s="5"/>
      <c r="J1619" s="14" t="str">
        <f t="shared" si="50"/>
        <v/>
      </c>
      <c r="K1619" s="15"/>
      <c r="L1619" s="10" t="s">
        <v>25</v>
      </c>
      <c r="M1619" s="10"/>
      <c r="N1619" s="14" t="str">
        <f t="shared" si="51"/>
        <v/>
      </c>
      <c r="O1619" s="10" t="s">
        <v>36</v>
      </c>
      <c r="P1619" s="16"/>
    </row>
    <row r="1620" spans="2:16" ht="57.95" customHeight="1" x14ac:dyDescent="0.25">
      <c r="B1620" s="17" t="s">
        <v>2922</v>
      </c>
      <c r="C1620" s="17" t="s">
        <v>3267</v>
      </c>
      <c r="D1620" s="18" t="s">
        <v>2924</v>
      </c>
      <c r="E1620" s="23" t="s">
        <v>3268</v>
      </c>
      <c r="F1620" s="20" t="s">
        <v>2926</v>
      </c>
      <c r="G1620" s="4"/>
      <c r="H1620" s="4"/>
      <c r="I1620" s="5"/>
      <c r="J1620" s="14" t="str">
        <f t="shared" si="50"/>
        <v/>
      </c>
      <c r="K1620" s="15"/>
      <c r="L1620" s="10" t="s">
        <v>25</v>
      </c>
      <c r="M1620" s="10"/>
      <c r="N1620" s="14" t="str">
        <f t="shared" si="51"/>
        <v/>
      </c>
      <c r="O1620" s="10" t="s">
        <v>36</v>
      </c>
      <c r="P1620" s="16"/>
    </row>
    <row r="1621" spans="2:16" ht="43.5" customHeight="1" x14ac:dyDescent="0.25">
      <c r="B1621" s="17" t="s">
        <v>2922</v>
      </c>
      <c r="C1621" s="17" t="s">
        <v>3269</v>
      </c>
      <c r="D1621" s="18" t="s">
        <v>2924</v>
      </c>
      <c r="E1621" s="23" t="s">
        <v>3270</v>
      </c>
      <c r="F1621" s="20" t="s">
        <v>2926</v>
      </c>
      <c r="G1621" s="4"/>
      <c r="H1621" s="4"/>
      <c r="I1621" s="5"/>
      <c r="J1621" s="14" t="str">
        <f t="shared" si="50"/>
        <v/>
      </c>
      <c r="K1621" s="15"/>
      <c r="L1621" s="10" t="s">
        <v>25</v>
      </c>
      <c r="M1621" s="10"/>
      <c r="N1621" s="14" t="str">
        <f t="shared" si="51"/>
        <v/>
      </c>
      <c r="O1621" s="10" t="s">
        <v>25</v>
      </c>
      <c r="P1621" s="16"/>
    </row>
    <row r="1622" spans="2:16" ht="87" customHeight="1" x14ac:dyDescent="0.25">
      <c r="B1622" s="17" t="s">
        <v>2922</v>
      </c>
      <c r="C1622" s="17" t="s">
        <v>3271</v>
      </c>
      <c r="D1622" s="18" t="s">
        <v>2924</v>
      </c>
      <c r="E1622" s="23" t="s">
        <v>3272</v>
      </c>
      <c r="F1622" s="20" t="s">
        <v>2926</v>
      </c>
      <c r="G1622" s="4"/>
      <c r="H1622" s="4"/>
      <c r="I1622" s="5"/>
      <c r="J1622" s="14" t="str">
        <f t="shared" si="50"/>
        <v/>
      </c>
      <c r="K1622" s="15"/>
      <c r="L1622" s="10" t="s">
        <v>25</v>
      </c>
      <c r="M1622" s="10"/>
      <c r="N1622" s="14" t="str">
        <f t="shared" si="51"/>
        <v/>
      </c>
      <c r="O1622" s="10" t="s">
        <v>36</v>
      </c>
      <c r="P1622" s="16"/>
    </row>
    <row r="1623" spans="2:16" ht="57.95" customHeight="1" x14ac:dyDescent="0.25">
      <c r="B1623" s="17" t="s">
        <v>2922</v>
      </c>
      <c r="C1623" s="17" t="s">
        <v>3273</v>
      </c>
      <c r="D1623" s="18" t="s">
        <v>2924</v>
      </c>
      <c r="E1623" s="23" t="s">
        <v>3274</v>
      </c>
      <c r="F1623" s="20" t="s">
        <v>2926</v>
      </c>
      <c r="G1623" s="4"/>
      <c r="H1623" s="4"/>
      <c r="I1623" s="5"/>
      <c r="J1623" s="14" t="str">
        <f t="shared" si="50"/>
        <v/>
      </c>
      <c r="K1623" s="15"/>
      <c r="L1623" s="10" t="s">
        <v>25</v>
      </c>
      <c r="M1623" s="10"/>
      <c r="N1623" s="14" t="str">
        <f t="shared" si="51"/>
        <v/>
      </c>
      <c r="O1623" s="10" t="s">
        <v>25</v>
      </c>
      <c r="P1623" s="16"/>
    </row>
    <row r="1624" spans="2:16" ht="43.5" customHeight="1" x14ac:dyDescent="0.25">
      <c r="B1624" s="17" t="s">
        <v>2922</v>
      </c>
      <c r="C1624" s="17" t="s">
        <v>3275</v>
      </c>
      <c r="D1624" s="18" t="s">
        <v>2924</v>
      </c>
      <c r="E1624" s="23" t="s">
        <v>3276</v>
      </c>
      <c r="F1624" s="20" t="s">
        <v>2926</v>
      </c>
      <c r="G1624" s="4"/>
      <c r="H1624" s="4"/>
      <c r="I1624" s="5"/>
      <c r="J1624" s="14" t="str">
        <f t="shared" si="50"/>
        <v/>
      </c>
      <c r="K1624" s="15"/>
      <c r="L1624" s="10" t="s">
        <v>25</v>
      </c>
      <c r="M1624" s="10"/>
      <c r="N1624" s="14" t="str">
        <f t="shared" si="51"/>
        <v/>
      </c>
      <c r="O1624" s="10" t="s">
        <v>25</v>
      </c>
      <c r="P1624" s="16"/>
    </row>
    <row r="1625" spans="2:16" ht="43.5" customHeight="1" x14ac:dyDescent="0.25">
      <c r="B1625" s="17" t="s">
        <v>2922</v>
      </c>
      <c r="C1625" s="17" t="s">
        <v>3277</v>
      </c>
      <c r="D1625" s="18" t="s">
        <v>2924</v>
      </c>
      <c r="E1625" s="23" t="s">
        <v>3278</v>
      </c>
      <c r="F1625" s="20" t="s">
        <v>2926</v>
      </c>
      <c r="G1625" s="4"/>
      <c r="H1625" s="4"/>
      <c r="I1625" s="5"/>
      <c r="J1625" s="14" t="str">
        <f t="shared" si="50"/>
        <v/>
      </c>
      <c r="K1625" s="15"/>
      <c r="L1625" s="10" t="s">
        <v>25</v>
      </c>
      <c r="M1625" s="10"/>
      <c r="N1625" s="14" t="str">
        <f t="shared" si="51"/>
        <v/>
      </c>
      <c r="O1625" s="10" t="s">
        <v>25</v>
      </c>
      <c r="P1625" s="16"/>
    </row>
    <row r="1626" spans="2:16" ht="43.5" customHeight="1" x14ac:dyDescent="0.25">
      <c r="B1626" s="17" t="s">
        <v>2922</v>
      </c>
      <c r="C1626" s="17" t="s">
        <v>3279</v>
      </c>
      <c r="D1626" s="18" t="s">
        <v>2924</v>
      </c>
      <c r="E1626" s="23" t="s">
        <v>3280</v>
      </c>
      <c r="F1626" s="20" t="s">
        <v>2926</v>
      </c>
      <c r="G1626" s="4"/>
      <c r="H1626" s="4"/>
      <c r="I1626" s="5"/>
      <c r="J1626" s="14" t="str">
        <f t="shared" si="50"/>
        <v/>
      </c>
      <c r="K1626" s="15"/>
      <c r="L1626" s="10" t="s">
        <v>25</v>
      </c>
      <c r="M1626" s="10"/>
      <c r="N1626" s="14" t="str">
        <f t="shared" si="51"/>
        <v/>
      </c>
      <c r="O1626" s="10" t="s">
        <v>25</v>
      </c>
      <c r="P1626" s="16"/>
    </row>
    <row r="1627" spans="2:16" ht="57.95" customHeight="1" x14ac:dyDescent="0.25">
      <c r="B1627" s="17" t="s">
        <v>2922</v>
      </c>
      <c r="C1627" s="17" t="s">
        <v>3281</v>
      </c>
      <c r="D1627" s="18" t="s">
        <v>2924</v>
      </c>
      <c r="E1627" s="23" t="s">
        <v>3282</v>
      </c>
      <c r="F1627" s="20" t="s">
        <v>2926</v>
      </c>
      <c r="G1627" s="4"/>
      <c r="H1627" s="4"/>
      <c r="I1627" s="5"/>
      <c r="J1627" s="14" t="str">
        <f t="shared" si="50"/>
        <v/>
      </c>
      <c r="K1627" s="15"/>
      <c r="L1627" s="10" t="s">
        <v>25</v>
      </c>
      <c r="M1627" s="10"/>
      <c r="N1627" s="14" t="str">
        <f t="shared" si="51"/>
        <v/>
      </c>
      <c r="O1627" s="10" t="s">
        <v>25</v>
      </c>
      <c r="P1627" s="16"/>
    </row>
    <row r="1628" spans="2:16" ht="72.599999999999994" customHeight="1" x14ac:dyDescent="0.25">
      <c r="B1628" s="17" t="s">
        <v>2922</v>
      </c>
      <c r="C1628" s="17" t="s">
        <v>3283</v>
      </c>
      <c r="D1628" s="18" t="s">
        <v>2924</v>
      </c>
      <c r="E1628" s="23" t="s">
        <v>3284</v>
      </c>
      <c r="F1628" s="20" t="s">
        <v>2926</v>
      </c>
      <c r="G1628" s="4"/>
      <c r="H1628" s="4"/>
      <c r="I1628" s="5"/>
      <c r="J1628" s="14" t="str">
        <f t="shared" si="50"/>
        <v/>
      </c>
      <c r="K1628" s="15"/>
      <c r="L1628" s="10" t="s">
        <v>25</v>
      </c>
      <c r="M1628" s="10"/>
      <c r="N1628" s="14" t="str">
        <f t="shared" si="51"/>
        <v/>
      </c>
      <c r="O1628" s="10" t="s">
        <v>36</v>
      </c>
      <c r="P1628" s="16"/>
    </row>
    <row r="1629" spans="2:16" ht="43.5" customHeight="1" x14ac:dyDescent="0.25">
      <c r="B1629" s="17" t="s">
        <v>2922</v>
      </c>
      <c r="C1629" s="17" t="s">
        <v>3285</v>
      </c>
      <c r="D1629" s="18" t="s">
        <v>2924</v>
      </c>
      <c r="E1629" s="23" t="s">
        <v>3286</v>
      </c>
      <c r="F1629" s="20" t="s">
        <v>2926</v>
      </c>
      <c r="G1629" s="4"/>
      <c r="H1629" s="4"/>
      <c r="I1629" s="5"/>
      <c r="J1629" s="14" t="str">
        <f t="shared" si="50"/>
        <v/>
      </c>
      <c r="K1629" s="15"/>
      <c r="L1629" s="10" t="s">
        <v>25</v>
      </c>
      <c r="M1629" s="10"/>
      <c r="N1629" s="14" t="str">
        <f t="shared" si="51"/>
        <v/>
      </c>
      <c r="O1629" s="10" t="s">
        <v>25</v>
      </c>
      <c r="P1629" s="16"/>
    </row>
    <row r="1630" spans="2:16" ht="57.95" customHeight="1" x14ac:dyDescent="0.25">
      <c r="B1630" s="17" t="s">
        <v>2922</v>
      </c>
      <c r="C1630" s="17" t="s">
        <v>3287</v>
      </c>
      <c r="D1630" s="18" t="s">
        <v>2924</v>
      </c>
      <c r="E1630" s="23" t="s">
        <v>3288</v>
      </c>
      <c r="F1630" s="20" t="s">
        <v>2926</v>
      </c>
      <c r="G1630" s="4"/>
      <c r="H1630" s="4"/>
      <c r="I1630" s="5"/>
      <c r="J1630" s="14" t="str">
        <f t="shared" si="50"/>
        <v/>
      </c>
      <c r="K1630" s="15"/>
      <c r="L1630" s="10" t="s">
        <v>25</v>
      </c>
      <c r="M1630" s="10"/>
      <c r="N1630" s="14" t="str">
        <f t="shared" si="51"/>
        <v/>
      </c>
      <c r="O1630" s="10" t="s">
        <v>25</v>
      </c>
      <c r="P1630" s="16"/>
    </row>
    <row r="1631" spans="2:16" ht="57.95" customHeight="1" x14ac:dyDescent="0.25">
      <c r="B1631" s="17" t="s">
        <v>2922</v>
      </c>
      <c r="C1631" s="17" t="s">
        <v>3289</v>
      </c>
      <c r="D1631" s="18" t="s">
        <v>2924</v>
      </c>
      <c r="E1631" s="23" t="s">
        <v>3290</v>
      </c>
      <c r="F1631" s="20" t="s">
        <v>2926</v>
      </c>
      <c r="G1631" s="4"/>
      <c r="H1631" s="4"/>
      <c r="I1631" s="5"/>
      <c r="J1631" s="14" t="str">
        <f t="shared" si="50"/>
        <v/>
      </c>
      <c r="K1631" s="15"/>
      <c r="L1631" s="10" t="s">
        <v>25</v>
      </c>
      <c r="M1631" s="10"/>
      <c r="N1631" s="14" t="str">
        <f t="shared" si="51"/>
        <v/>
      </c>
      <c r="O1631" s="10" t="s">
        <v>25</v>
      </c>
      <c r="P1631" s="16"/>
    </row>
    <row r="1632" spans="2:16" ht="43.5" customHeight="1" x14ac:dyDescent="0.25">
      <c r="B1632" s="17" t="s">
        <v>2922</v>
      </c>
      <c r="C1632" s="17" t="s">
        <v>3291</v>
      </c>
      <c r="D1632" s="18" t="s">
        <v>2924</v>
      </c>
      <c r="E1632" s="23" t="s">
        <v>3292</v>
      </c>
      <c r="F1632" s="20" t="s">
        <v>2926</v>
      </c>
      <c r="G1632" s="4"/>
      <c r="H1632" s="4"/>
      <c r="I1632" s="5"/>
      <c r="J1632" s="14" t="str">
        <f t="shared" si="50"/>
        <v/>
      </c>
      <c r="K1632" s="15"/>
      <c r="L1632" s="10" t="s">
        <v>25</v>
      </c>
      <c r="M1632" s="10"/>
      <c r="N1632" s="14" t="str">
        <f t="shared" si="51"/>
        <v/>
      </c>
      <c r="O1632" s="10" t="s">
        <v>36</v>
      </c>
      <c r="P1632" s="16"/>
    </row>
    <row r="1633" spans="2:16" ht="43.5" customHeight="1" x14ac:dyDescent="0.25">
      <c r="B1633" s="17" t="s">
        <v>2922</v>
      </c>
      <c r="C1633" s="17" t="s">
        <v>3293</v>
      </c>
      <c r="D1633" s="18" t="s">
        <v>2924</v>
      </c>
      <c r="E1633" s="23" t="s">
        <v>3294</v>
      </c>
      <c r="F1633" s="20" t="s">
        <v>2926</v>
      </c>
      <c r="G1633" s="4"/>
      <c r="H1633" s="4"/>
      <c r="I1633" s="5"/>
      <c r="J1633" s="14" t="str">
        <f t="shared" si="50"/>
        <v/>
      </c>
      <c r="K1633" s="15"/>
      <c r="L1633" s="10" t="s">
        <v>25</v>
      </c>
      <c r="M1633" s="10"/>
      <c r="N1633" s="14" t="str">
        <f t="shared" si="51"/>
        <v/>
      </c>
      <c r="O1633" s="10" t="s">
        <v>36</v>
      </c>
      <c r="P1633" s="16"/>
    </row>
    <row r="1634" spans="2:16" ht="43.5" customHeight="1" x14ac:dyDescent="0.25">
      <c r="B1634" s="10" t="s">
        <v>3295</v>
      </c>
      <c r="C1634" s="10" t="s">
        <v>3296</v>
      </c>
      <c r="D1634" s="11" t="s">
        <v>3297</v>
      </c>
      <c r="E1634" s="22" t="s">
        <v>3298</v>
      </c>
      <c r="F1634" s="13" t="s">
        <v>3299</v>
      </c>
      <c r="G1634" s="4"/>
      <c r="H1634" s="4"/>
      <c r="I1634" s="5"/>
      <c r="J1634" s="14" t="str">
        <f t="shared" si="50"/>
        <v/>
      </c>
      <c r="K1634" s="15"/>
      <c r="L1634" s="10" t="s">
        <v>25</v>
      </c>
      <c r="M1634" s="10"/>
      <c r="N1634" s="14" t="str">
        <f t="shared" si="51"/>
        <v/>
      </c>
      <c r="O1634" s="10" t="s">
        <v>25</v>
      </c>
      <c r="P1634" s="16"/>
    </row>
    <row r="1635" spans="2:16" ht="43.5" customHeight="1" x14ac:dyDescent="0.25">
      <c r="B1635" s="10" t="s">
        <v>3295</v>
      </c>
      <c r="C1635" s="10" t="s">
        <v>3300</v>
      </c>
      <c r="D1635" s="11" t="s">
        <v>3297</v>
      </c>
      <c r="E1635" s="22" t="s">
        <v>3301</v>
      </c>
      <c r="F1635" s="13" t="s">
        <v>3299</v>
      </c>
      <c r="G1635" s="4"/>
      <c r="H1635" s="4"/>
      <c r="I1635" s="5"/>
      <c r="J1635" s="14" t="str">
        <f t="shared" si="50"/>
        <v/>
      </c>
      <c r="K1635" s="15"/>
      <c r="L1635" s="10" t="s">
        <v>25</v>
      </c>
      <c r="M1635" s="10"/>
      <c r="N1635" s="14" t="str">
        <f t="shared" si="51"/>
        <v/>
      </c>
      <c r="O1635" s="10" t="s">
        <v>25</v>
      </c>
      <c r="P1635" s="16"/>
    </row>
    <row r="1636" spans="2:16" ht="43.5" customHeight="1" x14ac:dyDescent="0.25">
      <c r="B1636" s="10" t="s">
        <v>3295</v>
      </c>
      <c r="C1636" s="10" t="s">
        <v>3302</v>
      </c>
      <c r="D1636" s="11" t="s">
        <v>3297</v>
      </c>
      <c r="E1636" s="22" t="s">
        <v>3303</v>
      </c>
      <c r="F1636" s="13" t="s">
        <v>3299</v>
      </c>
      <c r="G1636" s="4"/>
      <c r="H1636" s="4"/>
      <c r="I1636" s="5"/>
      <c r="J1636" s="14" t="str">
        <f t="shared" si="50"/>
        <v/>
      </c>
      <c r="K1636" s="15"/>
      <c r="L1636" s="10" t="s">
        <v>25</v>
      </c>
      <c r="M1636" s="10"/>
      <c r="N1636" s="14" t="str">
        <f t="shared" si="51"/>
        <v/>
      </c>
      <c r="O1636" s="10" t="s">
        <v>25</v>
      </c>
      <c r="P1636" s="16"/>
    </row>
    <row r="1637" spans="2:16" ht="43.5" customHeight="1" x14ac:dyDescent="0.25">
      <c r="B1637" s="10" t="s">
        <v>3295</v>
      </c>
      <c r="C1637" s="10" t="s">
        <v>3304</v>
      </c>
      <c r="D1637" s="11" t="s">
        <v>3297</v>
      </c>
      <c r="E1637" s="22" t="s">
        <v>3305</v>
      </c>
      <c r="F1637" s="13" t="s">
        <v>3299</v>
      </c>
      <c r="G1637" s="4"/>
      <c r="H1637" s="4"/>
      <c r="I1637" s="5"/>
      <c r="J1637" s="14" t="str">
        <f t="shared" si="50"/>
        <v/>
      </c>
      <c r="K1637" s="15"/>
      <c r="L1637" s="10" t="s">
        <v>25</v>
      </c>
      <c r="M1637" s="10"/>
      <c r="N1637" s="14" t="str">
        <f t="shared" si="51"/>
        <v/>
      </c>
      <c r="O1637" s="10" t="s">
        <v>25</v>
      </c>
      <c r="P1637" s="16"/>
    </row>
    <row r="1638" spans="2:16" ht="43.5" customHeight="1" x14ac:dyDescent="0.25">
      <c r="B1638" s="10" t="s">
        <v>3295</v>
      </c>
      <c r="C1638" s="10" t="s">
        <v>3306</v>
      </c>
      <c r="D1638" s="11" t="s">
        <v>3297</v>
      </c>
      <c r="E1638" s="22" t="s">
        <v>3307</v>
      </c>
      <c r="F1638" s="13" t="s">
        <v>3299</v>
      </c>
      <c r="G1638" s="4"/>
      <c r="H1638" s="4"/>
      <c r="I1638" s="5"/>
      <c r="J1638" s="14" t="str">
        <f t="shared" si="50"/>
        <v/>
      </c>
      <c r="K1638" s="15"/>
      <c r="L1638" s="10" t="s">
        <v>25</v>
      </c>
      <c r="M1638" s="10"/>
      <c r="N1638" s="14" t="str">
        <f t="shared" si="51"/>
        <v/>
      </c>
      <c r="O1638" s="10" t="s">
        <v>25</v>
      </c>
      <c r="P1638" s="16"/>
    </row>
    <row r="1639" spans="2:16" ht="43.5" customHeight="1" x14ac:dyDescent="0.25">
      <c r="B1639" s="10" t="s">
        <v>3295</v>
      </c>
      <c r="C1639" s="10" t="s">
        <v>3308</v>
      </c>
      <c r="D1639" s="11" t="s">
        <v>3297</v>
      </c>
      <c r="E1639" s="22" t="s">
        <v>3309</v>
      </c>
      <c r="F1639" s="13" t="s">
        <v>3299</v>
      </c>
      <c r="G1639" s="4"/>
      <c r="H1639" s="4"/>
      <c r="I1639" s="5"/>
      <c r="J1639" s="14" t="str">
        <f t="shared" si="50"/>
        <v/>
      </c>
      <c r="K1639" s="15"/>
      <c r="L1639" s="10" t="s">
        <v>25</v>
      </c>
      <c r="M1639" s="10"/>
      <c r="N1639" s="14" t="str">
        <f t="shared" si="51"/>
        <v/>
      </c>
      <c r="O1639" s="10" t="s">
        <v>25</v>
      </c>
      <c r="P1639" s="16"/>
    </row>
    <row r="1640" spans="2:16" ht="57.95" customHeight="1" x14ac:dyDescent="0.25">
      <c r="B1640" s="10" t="s">
        <v>3295</v>
      </c>
      <c r="C1640" s="10" t="s">
        <v>3310</v>
      </c>
      <c r="D1640" s="11" t="s">
        <v>3297</v>
      </c>
      <c r="E1640" s="22" t="s">
        <v>3311</v>
      </c>
      <c r="F1640" s="13" t="s">
        <v>3299</v>
      </c>
      <c r="G1640" s="4"/>
      <c r="H1640" s="4"/>
      <c r="I1640" s="5"/>
      <c r="J1640" s="14" t="str">
        <f t="shared" si="50"/>
        <v/>
      </c>
      <c r="K1640" s="15"/>
      <c r="L1640" s="10" t="s">
        <v>25</v>
      </c>
      <c r="M1640" s="10"/>
      <c r="N1640" s="14" t="str">
        <f t="shared" si="51"/>
        <v/>
      </c>
      <c r="O1640" s="10" t="s">
        <v>25</v>
      </c>
      <c r="P1640" s="16"/>
    </row>
    <row r="1641" spans="2:16" ht="43.5" customHeight="1" x14ac:dyDescent="0.25">
      <c r="B1641" s="10" t="s">
        <v>3295</v>
      </c>
      <c r="C1641" s="10" t="s">
        <v>3312</v>
      </c>
      <c r="D1641" s="11" t="s">
        <v>3297</v>
      </c>
      <c r="E1641" s="22" t="s">
        <v>3313</v>
      </c>
      <c r="F1641" s="13" t="s">
        <v>3299</v>
      </c>
      <c r="G1641" s="4"/>
      <c r="H1641" s="4"/>
      <c r="I1641" s="5"/>
      <c r="J1641" s="14" t="str">
        <f t="shared" si="50"/>
        <v/>
      </c>
      <c r="K1641" s="15"/>
      <c r="L1641" s="10" t="s">
        <v>25</v>
      </c>
      <c r="M1641" s="10"/>
      <c r="N1641" s="14" t="str">
        <f t="shared" si="51"/>
        <v/>
      </c>
      <c r="O1641" s="10" t="s">
        <v>25</v>
      </c>
      <c r="P1641" s="16"/>
    </row>
    <row r="1642" spans="2:16" ht="43.5" customHeight="1" x14ac:dyDescent="0.25">
      <c r="B1642" s="10" t="s">
        <v>3295</v>
      </c>
      <c r="C1642" s="10" t="s">
        <v>3314</v>
      </c>
      <c r="D1642" s="11" t="s">
        <v>3297</v>
      </c>
      <c r="E1642" s="22" t="s">
        <v>3315</v>
      </c>
      <c r="F1642" s="13" t="s">
        <v>3299</v>
      </c>
      <c r="G1642" s="4"/>
      <c r="H1642" s="4"/>
      <c r="I1642" s="5"/>
      <c r="J1642" s="14" t="str">
        <f t="shared" si="50"/>
        <v/>
      </c>
      <c r="K1642" s="15"/>
      <c r="L1642" s="10" t="s">
        <v>25</v>
      </c>
      <c r="M1642" s="10"/>
      <c r="N1642" s="14" t="str">
        <f t="shared" si="51"/>
        <v/>
      </c>
      <c r="O1642" s="10" t="s">
        <v>25</v>
      </c>
      <c r="P1642" s="16"/>
    </row>
    <row r="1643" spans="2:16" ht="43.5" customHeight="1" x14ac:dyDescent="0.25">
      <c r="B1643" s="10" t="s">
        <v>3295</v>
      </c>
      <c r="C1643" s="10" t="s">
        <v>3316</v>
      </c>
      <c r="D1643" s="11" t="s">
        <v>3297</v>
      </c>
      <c r="E1643" s="22" t="s">
        <v>3317</v>
      </c>
      <c r="F1643" s="13" t="s">
        <v>3299</v>
      </c>
      <c r="G1643" s="4"/>
      <c r="H1643" s="4"/>
      <c r="I1643" s="5"/>
      <c r="J1643" s="14" t="str">
        <f t="shared" si="50"/>
        <v/>
      </c>
      <c r="K1643" s="15"/>
      <c r="L1643" s="10" t="s">
        <v>25</v>
      </c>
      <c r="M1643" s="10"/>
      <c r="N1643" s="14" t="str">
        <f t="shared" si="51"/>
        <v/>
      </c>
      <c r="O1643" s="10" t="s">
        <v>25</v>
      </c>
      <c r="P1643" s="16"/>
    </row>
    <row r="1644" spans="2:16" ht="43.5" customHeight="1" x14ac:dyDescent="0.25">
      <c r="B1644" s="10" t="s">
        <v>3295</v>
      </c>
      <c r="C1644" s="10" t="s">
        <v>3318</v>
      </c>
      <c r="D1644" s="11" t="s">
        <v>3297</v>
      </c>
      <c r="E1644" s="22" t="s">
        <v>3319</v>
      </c>
      <c r="F1644" s="13" t="s">
        <v>3299</v>
      </c>
      <c r="G1644" s="4"/>
      <c r="H1644" s="4"/>
      <c r="I1644" s="5"/>
      <c r="J1644" s="14" t="str">
        <f t="shared" si="50"/>
        <v/>
      </c>
      <c r="K1644" s="15"/>
      <c r="L1644" s="10" t="s">
        <v>25</v>
      </c>
      <c r="M1644" s="10"/>
      <c r="N1644" s="14" t="str">
        <f t="shared" si="51"/>
        <v/>
      </c>
      <c r="O1644" s="10" t="s">
        <v>25</v>
      </c>
      <c r="P1644" s="16"/>
    </row>
    <row r="1645" spans="2:16" ht="43.5" customHeight="1" x14ac:dyDescent="0.25">
      <c r="B1645" s="10" t="s">
        <v>3295</v>
      </c>
      <c r="C1645" s="10" t="s">
        <v>3320</v>
      </c>
      <c r="D1645" s="11" t="s">
        <v>3297</v>
      </c>
      <c r="E1645" s="22" t="s">
        <v>3321</v>
      </c>
      <c r="F1645" s="13" t="s">
        <v>3299</v>
      </c>
      <c r="G1645" s="4"/>
      <c r="H1645" s="4"/>
      <c r="I1645" s="5"/>
      <c r="J1645" s="14" t="str">
        <f t="shared" si="50"/>
        <v/>
      </c>
      <c r="K1645" s="15"/>
      <c r="L1645" s="10" t="s">
        <v>25</v>
      </c>
      <c r="M1645" s="10"/>
      <c r="N1645" s="14" t="str">
        <f t="shared" si="51"/>
        <v/>
      </c>
      <c r="O1645" s="10" t="s">
        <v>25</v>
      </c>
      <c r="P1645" s="16"/>
    </row>
    <row r="1646" spans="2:16" ht="43.5" customHeight="1" x14ac:dyDescent="0.25">
      <c r="B1646" s="10" t="s">
        <v>3295</v>
      </c>
      <c r="C1646" s="10" t="s">
        <v>3322</v>
      </c>
      <c r="D1646" s="11" t="s">
        <v>3297</v>
      </c>
      <c r="E1646" s="22" t="s">
        <v>3323</v>
      </c>
      <c r="F1646" s="13" t="s">
        <v>3299</v>
      </c>
      <c r="G1646" s="4"/>
      <c r="H1646" s="4"/>
      <c r="I1646" s="5"/>
      <c r="J1646" s="14" t="str">
        <f t="shared" si="50"/>
        <v/>
      </c>
      <c r="K1646" s="15"/>
      <c r="L1646" s="10" t="s">
        <v>25</v>
      </c>
      <c r="M1646" s="10"/>
      <c r="N1646" s="14" t="str">
        <f t="shared" si="51"/>
        <v/>
      </c>
      <c r="O1646" s="10" t="s">
        <v>25</v>
      </c>
      <c r="P1646" s="16"/>
    </row>
    <row r="1647" spans="2:16" ht="43.5" customHeight="1" x14ac:dyDescent="0.25">
      <c r="B1647" s="10" t="s">
        <v>3295</v>
      </c>
      <c r="C1647" s="10" t="s">
        <v>3324</v>
      </c>
      <c r="D1647" s="11" t="s">
        <v>3297</v>
      </c>
      <c r="E1647" s="22" t="s">
        <v>3325</v>
      </c>
      <c r="F1647" s="13" t="s">
        <v>3299</v>
      </c>
      <c r="G1647" s="4"/>
      <c r="H1647" s="4"/>
      <c r="I1647" s="5"/>
      <c r="J1647" s="14" t="str">
        <f t="shared" si="50"/>
        <v/>
      </c>
      <c r="K1647" s="15"/>
      <c r="L1647" s="10" t="s">
        <v>25</v>
      </c>
      <c r="M1647" s="10"/>
      <c r="N1647" s="14" t="str">
        <f t="shared" si="51"/>
        <v/>
      </c>
      <c r="O1647" s="10" t="s">
        <v>25</v>
      </c>
      <c r="P1647" s="16"/>
    </row>
    <row r="1648" spans="2:16" ht="43.5" customHeight="1" x14ac:dyDescent="0.25">
      <c r="B1648" s="10" t="s">
        <v>3295</v>
      </c>
      <c r="C1648" s="10" t="s">
        <v>3326</v>
      </c>
      <c r="D1648" s="11" t="s">
        <v>3297</v>
      </c>
      <c r="E1648" s="22" t="s">
        <v>3327</v>
      </c>
      <c r="F1648" s="13" t="s">
        <v>3299</v>
      </c>
      <c r="G1648" s="4"/>
      <c r="H1648" s="4"/>
      <c r="I1648" s="5"/>
      <c r="J1648" s="14" t="str">
        <f t="shared" si="50"/>
        <v/>
      </c>
      <c r="K1648" s="15"/>
      <c r="L1648" s="10" t="s">
        <v>25</v>
      </c>
      <c r="M1648" s="10"/>
      <c r="N1648" s="14" t="str">
        <f t="shared" si="51"/>
        <v/>
      </c>
      <c r="O1648" s="10" t="s">
        <v>25</v>
      </c>
      <c r="P1648" s="16"/>
    </row>
    <row r="1649" spans="2:16" ht="43.5" customHeight="1" x14ac:dyDescent="0.25">
      <c r="B1649" s="10" t="s">
        <v>3295</v>
      </c>
      <c r="C1649" s="10" t="s">
        <v>3328</v>
      </c>
      <c r="D1649" s="11" t="s">
        <v>3297</v>
      </c>
      <c r="E1649" s="22" t="s">
        <v>3329</v>
      </c>
      <c r="F1649" s="13" t="s">
        <v>3299</v>
      </c>
      <c r="G1649" s="4"/>
      <c r="H1649" s="4"/>
      <c r="I1649" s="5"/>
      <c r="J1649" s="14" t="str">
        <f t="shared" si="50"/>
        <v/>
      </c>
      <c r="K1649" s="15"/>
      <c r="L1649" s="10" t="s">
        <v>25</v>
      </c>
      <c r="M1649" s="10"/>
      <c r="N1649" s="14" t="str">
        <f t="shared" si="51"/>
        <v/>
      </c>
      <c r="O1649" s="10" t="s">
        <v>25</v>
      </c>
      <c r="P1649" s="16"/>
    </row>
    <row r="1650" spans="2:16" ht="43.5" customHeight="1" x14ac:dyDescent="0.25">
      <c r="B1650" s="10" t="s">
        <v>3295</v>
      </c>
      <c r="C1650" s="10" t="s">
        <v>3330</v>
      </c>
      <c r="D1650" s="11" t="s">
        <v>3297</v>
      </c>
      <c r="E1650" s="22" t="s">
        <v>3331</v>
      </c>
      <c r="F1650" s="13" t="s">
        <v>3299</v>
      </c>
      <c r="G1650" s="4"/>
      <c r="H1650" s="4"/>
      <c r="I1650" s="5"/>
      <c r="J1650" s="14" t="str">
        <f t="shared" si="50"/>
        <v/>
      </c>
      <c r="K1650" s="15"/>
      <c r="L1650" s="10" t="s">
        <v>25</v>
      </c>
      <c r="M1650" s="10"/>
      <c r="N1650" s="14" t="str">
        <f t="shared" si="51"/>
        <v/>
      </c>
      <c r="O1650" s="10" t="s">
        <v>25</v>
      </c>
      <c r="P1650" s="16"/>
    </row>
    <row r="1651" spans="2:16" ht="57.95" customHeight="1" x14ac:dyDescent="0.25">
      <c r="B1651" s="10" t="s">
        <v>3295</v>
      </c>
      <c r="C1651" s="10" t="s">
        <v>3332</v>
      </c>
      <c r="D1651" s="11" t="s">
        <v>3297</v>
      </c>
      <c r="E1651" s="22" t="s">
        <v>3333</v>
      </c>
      <c r="F1651" s="13" t="s">
        <v>3299</v>
      </c>
      <c r="G1651" s="4"/>
      <c r="H1651" s="4"/>
      <c r="I1651" s="5"/>
      <c r="J1651" s="14" t="str">
        <f t="shared" si="50"/>
        <v/>
      </c>
      <c r="K1651" s="15"/>
      <c r="L1651" s="10" t="s">
        <v>25</v>
      </c>
      <c r="M1651" s="10"/>
      <c r="N1651" s="14" t="str">
        <f t="shared" si="51"/>
        <v/>
      </c>
      <c r="O1651" s="10" t="s">
        <v>25</v>
      </c>
      <c r="P1651" s="16"/>
    </row>
    <row r="1652" spans="2:16" ht="43.5" customHeight="1" x14ac:dyDescent="0.25">
      <c r="B1652" s="10" t="s">
        <v>3295</v>
      </c>
      <c r="C1652" s="10" t="s">
        <v>3334</v>
      </c>
      <c r="D1652" s="11" t="s">
        <v>3297</v>
      </c>
      <c r="E1652" s="22" t="s">
        <v>3335</v>
      </c>
      <c r="F1652" s="13" t="s">
        <v>3299</v>
      </c>
      <c r="G1652" s="4"/>
      <c r="H1652" s="4"/>
      <c r="I1652" s="5"/>
      <c r="J1652" s="14" t="str">
        <f t="shared" si="50"/>
        <v/>
      </c>
      <c r="K1652" s="15"/>
      <c r="L1652" s="10" t="s">
        <v>25</v>
      </c>
      <c r="M1652" s="10"/>
      <c r="N1652" s="14" t="str">
        <f t="shared" si="51"/>
        <v/>
      </c>
      <c r="O1652" s="10" t="s">
        <v>25</v>
      </c>
      <c r="P1652" s="16"/>
    </row>
    <row r="1653" spans="2:16" ht="43.5" customHeight="1" x14ac:dyDescent="0.25">
      <c r="B1653" s="10" t="s">
        <v>3295</v>
      </c>
      <c r="C1653" s="10" t="s">
        <v>3336</v>
      </c>
      <c r="D1653" s="11" t="s">
        <v>3297</v>
      </c>
      <c r="E1653" s="22" t="s">
        <v>3337</v>
      </c>
      <c r="F1653" s="13" t="s">
        <v>3299</v>
      </c>
      <c r="G1653" s="4"/>
      <c r="H1653" s="4"/>
      <c r="I1653" s="5"/>
      <c r="J1653" s="14" t="str">
        <f t="shared" si="50"/>
        <v/>
      </c>
      <c r="K1653" s="15"/>
      <c r="L1653" s="10" t="s">
        <v>25</v>
      </c>
      <c r="M1653" s="10"/>
      <c r="N1653" s="14" t="str">
        <f t="shared" si="51"/>
        <v/>
      </c>
      <c r="O1653" s="10" t="s">
        <v>25</v>
      </c>
      <c r="P1653" s="16"/>
    </row>
    <row r="1654" spans="2:16" ht="57.95" customHeight="1" x14ac:dyDescent="0.25">
      <c r="B1654" s="10" t="s">
        <v>3295</v>
      </c>
      <c r="C1654" s="10" t="s">
        <v>3338</v>
      </c>
      <c r="D1654" s="11" t="s">
        <v>3297</v>
      </c>
      <c r="E1654" s="22" t="s">
        <v>3339</v>
      </c>
      <c r="F1654" s="13" t="s">
        <v>3299</v>
      </c>
      <c r="G1654" s="4"/>
      <c r="H1654" s="4"/>
      <c r="I1654" s="5"/>
      <c r="J1654" s="14" t="str">
        <f t="shared" si="50"/>
        <v/>
      </c>
      <c r="K1654" s="15"/>
      <c r="L1654" s="10" t="s">
        <v>25</v>
      </c>
      <c r="M1654" s="10"/>
      <c r="N1654" s="14" t="str">
        <f t="shared" si="51"/>
        <v/>
      </c>
      <c r="O1654" s="10" t="s">
        <v>25</v>
      </c>
      <c r="P1654" s="16"/>
    </row>
    <row r="1655" spans="2:16" ht="57.95" customHeight="1" x14ac:dyDescent="0.25">
      <c r="B1655" s="10" t="s">
        <v>3295</v>
      </c>
      <c r="C1655" s="10" t="s">
        <v>3340</v>
      </c>
      <c r="D1655" s="11" t="s">
        <v>3297</v>
      </c>
      <c r="E1655" s="22" t="s">
        <v>3341</v>
      </c>
      <c r="F1655" s="13" t="s">
        <v>3299</v>
      </c>
      <c r="G1655" s="4"/>
      <c r="H1655" s="4"/>
      <c r="I1655" s="5"/>
      <c r="J1655" s="14" t="str">
        <f t="shared" si="50"/>
        <v/>
      </c>
      <c r="K1655" s="15"/>
      <c r="L1655" s="10" t="s">
        <v>25</v>
      </c>
      <c r="M1655" s="10"/>
      <c r="N1655" s="14" t="str">
        <f t="shared" si="51"/>
        <v/>
      </c>
      <c r="O1655" s="10" t="s">
        <v>25</v>
      </c>
      <c r="P1655" s="16"/>
    </row>
    <row r="1656" spans="2:16" ht="57.95" customHeight="1" x14ac:dyDescent="0.25">
      <c r="B1656" s="10" t="s">
        <v>3295</v>
      </c>
      <c r="C1656" s="10" t="s">
        <v>3342</v>
      </c>
      <c r="D1656" s="11" t="s">
        <v>3297</v>
      </c>
      <c r="E1656" s="22" t="s">
        <v>3343</v>
      </c>
      <c r="F1656" s="13" t="s">
        <v>3299</v>
      </c>
      <c r="G1656" s="4"/>
      <c r="H1656" s="4"/>
      <c r="I1656" s="5"/>
      <c r="J1656" s="14" t="str">
        <f t="shared" si="50"/>
        <v/>
      </c>
      <c r="K1656" s="15"/>
      <c r="L1656" s="10" t="s">
        <v>25</v>
      </c>
      <c r="M1656" s="10"/>
      <c r="N1656" s="14" t="str">
        <f t="shared" si="51"/>
        <v/>
      </c>
      <c r="O1656" s="10" t="s">
        <v>25</v>
      </c>
      <c r="P1656" s="16"/>
    </row>
    <row r="1657" spans="2:16" ht="72.599999999999994" customHeight="1" x14ac:dyDescent="0.25">
      <c r="B1657" s="10" t="s">
        <v>3295</v>
      </c>
      <c r="C1657" s="10" t="s">
        <v>3344</v>
      </c>
      <c r="D1657" s="11" t="s">
        <v>3297</v>
      </c>
      <c r="E1657" s="22" t="s">
        <v>3345</v>
      </c>
      <c r="F1657" s="13" t="s">
        <v>3299</v>
      </c>
      <c r="G1657" s="4"/>
      <c r="H1657" s="4"/>
      <c r="I1657" s="5"/>
      <c r="J1657" s="14" t="str">
        <f t="shared" si="50"/>
        <v/>
      </c>
      <c r="K1657" s="15"/>
      <c r="L1657" s="10" t="s">
        <v>25</v>
      </c>
      <c r="M1657" s="10"/>
      <c r="N1657" s="14" t="str">
        <f t="shared" si="51"/>
        <v/>
      </c>
      <c r="O1657" s="10" t="s">
        <v>25</v>
      </c>
      <c r="P1657" s="16"/>
    </row>
    <row r="1658" spans="2:16" ht="43.5" customHeight="1" x14ac:dyDescent="0.25">
      <c r="B1658" s="10" t="s">
        <v>3295</v>
      </c>
      <c r="C1658" s="10" t="s">
        <v>3346</v>
      </c>
      <c r="D1658" s="11" t="s">
        <v>3297</v>
      </c>
      <c r="E1658" s="22" t="s">
        <v>3347</v>
      </c>
      <c r="F1658" s="13" t="s">
        <v>3299</v>
      </c>
      <c r="G1658" s="4"/>
      <c r="H1658" s="4"/>
      <c r="I1658" s="5"/>
      <c r="J1658" s="14" t="str">
        <f t="shared" si="50"/>
        <v/>
      </c>
      <c r="K1658" s="15"/>
      <c r="L1658" s="10" t="s">
        <v>25</v>
      </c>
      <c r="M1658" s="10"/>
      <c r="N1658" s="14" t="str">
        <f t="shared" si="51"/>
        <v/>
      </c>
      <c r="O1658" s="10" t="s">
        <v>25</v>
      </c>
      <c r="P1658" s="16"/>
    </row>
    <row r="1659" spans="2:16" ht="57.95" customHeight="1" x14ac:dyDescent="0.25">
      <c r="B1659" s="10" t="s">
        <v>3295</v>
      </c>
      <c r="C1659" s="10" t="s">
        <v>3348</v>
      </c>
      <c r="D1659" s="11" t="s">
        <v>3297</v>
      </c>
      <c r="E1659" s="22" t="s">
        <v>3349</v>
      </c>
      <c r="F1659" s="13" t="s">
        <v>3299</v>
      </c>
      <c r="G1659" s="4"/>
      <c r="H1659" s="4"/>
      <c r="I1659" s="5"/>
      <c r="J1659" s="14" t="str">
        <f t="shared" si="50"/>
        <v/>
      </c>
      <c r="K1659" s="15"/>
      <c r="L1659" s="10" t="s">
        <v>25</v>
      </c>
      <c r="M1659" s="10"/>
      <c r="N1659" s="14" t="str">
        <f t="shared" si="51"/>
        <v/>
      </c>
      <c r="O1659" s="10" t="s">
        <v>25</v>
      </c>
      <c r="P1659" s="16"/>
    </row>
    <row r="1660" spans="2:16" ht="43.5" customHeight="1" x14ac:dyDescent="0.25">
      <c r="B1660" s="10" t="s">
        <v>3295</v>
      </c>
      <c r="C1660" s="10" t="s">
        <v>3350</v>
      </c>
      <c r="D1660" s="11" t="s">
        <v>3297</v>
      </c>
      <c r="E1660" s="22" t="s">
        <v>3351</v>
      </c>
      <c r="F1660" s="13" t="s">
        <v>3299</v>
      </c>
      <c r="G1660" s="4"/>
      <c r="H1660" s="4"/>
      <c r="I1660" s="5"/>
      <c r="J1660" s="14" t="str">
        <f t="shared" si="50"/>
        <v/>
      </c>
      <c r="K1660" s="15"/>
      <c r="L1660" s="10" t="s">
        <v>25</v>
      </c>
      <c r="M1660" s="10"/>
      <c r="N1660" s="14" t="str">
        <f t="shared" si="51"/>
        <v/>
      </c>
      <c r="O1660" s="10" t="s">
        <v>25</v>
      </c>
      <c r="P1660" s="16"/>
    </row>
    <row r="1661" spans="2:16" ht="43.5" customHeight="1" x14ac:dyDescent="0.25">
      <c r="B1661" s="10" t="s">
        <v>3295</v>
      </c>
      <c r="C1661" s="10" t="s">
        <v>3352</v>
      </c>
      <c r="D1661" s="11" t="s">
        <v>3297</v>
      </c>
      <c r="E1661" s="22" t="s">
        <v>3353</v>
      </c>
      <c r="F1661" s="13" t="s">
        <v>3299</v>
      </c>
      <c r="G1661" s="4"/>
      <c r="H1661" s="4"/>
      <c r="I1661" s="5"/>
      <c r="J1661" s="14" t="str">
        <f t="shared" si="50"/>
        <v/>
      </c>
      <c r="K1661" s="15"/>
      <c r="L1661" s="10" t="s">
        <v>25</v>
      </c>
      <c r="M1661" s="10"/>
      <c r="N1661" s="14" t="str">
        <f t="shared" si="51"/>
        <v/>
      </c>
      <c r="O1661" s="10" t="s">
        <v>25</v>
      </c>
      <c r="P1661" s="16"/>
    </row>
    <row r="1662" spans="2:16" ht="43.5" customHeight="1" x14ac:dyDescent="0.25">
      <c r="B1662" s="10" t="s">
        <v>3295</v>
      </c>
      <c r="C1662" s="10" t="s">
        <v>3354</v>
      </c>
      <c r="D1662" s="11" t="s">
        <v>3297</v>
      </c>
      <c r="E1662" s="22" t="s">
        <v>3355</v>
      </c>
      <c r="F1662" s="13" t="s">
        <v>3299</v>
      </c>
      <c r="G1662" s="4"/>
      <c r="H1662" s="4"/>
      <c r="I1662" s="5"/>
      <c r="J1662" s="14" t="str">
        <f t="shared" si="50"/>
        <v/>
      </c>
      <c r="K1662" s="15"/>
      <c r="L1662" s="10" t="s">
        <v>25</v>
      </c>
      <c r="M1662" s="10"/>
      <c r="N1662" s="14" t="str">
        <f t="shared" si="51"/>
        <v/>
      </c>
      <c r="O1662" s="10" t="s">
        <v>25</v>
      </c>
      <c r="P1662" s="16"/>
    </row>
    <row r="1663" spans="2:16" ht="43.5" customHeight="1" x14ac:dyDescent="0.25">
      <c r="B1663" s="10" t="s">
        <v>3295</v>
      </c>
      <c r="C1663" s="10" t="s">
        <v>3356</v>
      </c>
      <c r="D1663" s="11" t="s">
        <v>3297</v>
      </c>
      <c r="E1663" s="22" t="s">
        <v>3357</v>
      </c>
      <c r="F1663" s="13" t="s">
        <v>3299</v>
      </c>
      <c r="G1663" s="4"/>
      <c r="H1663" s="4"/>
      <c r="I1663" s="5"/>
      <c r="J1663" s="14" t="str">
        <f t="shared" si="50"/>
        <v/>
      </c>
      <c r="K1663" s="15"/>
      <c r="L1663" s="10" t="s">
        <v>25</v>
      </c>
      <c r="M1663" s="10"/>
      <c r="N1663" s="14" t="str">
        <f t="shared" si="51"/>
        <v/>
      </c>
      <c r="O1663" s="10" t="s">
        <v>25</v>
      </c>
      <c r="P1663" s="16"/>
    </row>
    <row r="1664" spans="2:16" ht="43.5" customHeight="1" x14ac:dyDescent="0.25">
      <c r="B1664" s="10" t="s">
        <v>3295</v>
      </c>
      <c r="C1664" s="10" t="s">
        <v>3358</v>
      </c>
      <c r="D1664" s="11" t="s">
        <v>3297</v>
      </c>
      <c r="E1664" s="22" t="s">
        <v>3359</v>
      </c>
      <c r="F1664" s="13" t="s">
        <v>3299</v>
      </c>
      <c r="G1664" s="4"/>
      <c r="H1664" s="4"/>
      <c r="I1664" s="5"/>
      <c r="J1664" s="14" t="str">
        <f t="shared" si="50"/>
        <v/>
      </c>
      <c r="K1664" s="15"/>
      <c r="L1664" s="10" t="s">
        <v>25</v>
      </c>
      <c r="M1664" s="10"/>
      <c r="N1664" s="14" t="str">
        <f t="shared" si="51"/>
        <v/>
      </c>
      <c r="O1664" s="10" t="s">
        <v>25</v>
      </c>
      <c r="P1664" s="16"/>
    </row>
    <row r="1665" spans="2:16" ht="43.5" customHeight="1" x14ac:dyDescent="0.25">
      <c r="B1665" s="10" t="s">
        <v>3295</v>
      </c>
      <c r="C1665" s="10" t="s">
        <v>3360</v>
      </c>
      <c r="D1665" s="11" t="s">
        <v>3297</v>
      </c>
      <c r="E1665" s="22" t="s">
        <v>3361</v>
      </c>
      <c r="F1665" s="13" t="s">
        <v>3299</v>
      </c>
      <c r="G1665" s="4"/>
      <c r="H1665" s="4"/>
      <c r="I1665" s="5"/>
      <c r="J1665" s="14" t="str">
        <f t="shared" si="50"/>
        <v/>
      </c>
      <c r="K1665" s="15"/>
      <c r="L1665" s="10" t="s">
        <v>25</v>
      </c>
      <c r="M1665" s="10"/>
      <c r="N1665" s="14" t="str">
        <f t="shared" si="51"/>
        <v/>
      </c>
      <c r="O1665" s="10" t="s">
        <v>25</v>
      </c>
      <c r="P1665" s="16"/>
    </row>
    <row r="1666" spans="2:16" ht="43.5" customHeight="1" x14ac:dyDescent="0.25">
      <c r="B1666" s="10" t="s">
        <v>3295</v>
      </c>
      <c r="C1666" s="10" t="s">
        <v>3362</v>
      </c>
      <c r="D1666" s="11" t="s">
        <v>3297</v>
      </c>
      <c r="E1666" s="22" t="s">
        <v>3363</v>
      </c>
      <c r="F1666" s="13" t="s">
        <v>3299</v>
      </c>
      <c r="G1666" s="4"/>
      <c r="H1666" s="4"/>
      <c r="I1666" s="5"/>
      <c r="J1666" s="14" t="str">
        <f t="shared" si="50"/>
        <v/>
      </c>
      <c r="K1666" s="15"/>
      <c r="L1666" s="10" t="s">
        <v>25</v>
      </c>
      <c r="M1666" s="10"/>
      <c r="N1666" s="14" t="str">
        <f t="shared" si="51"/>
        <v/>
      </c>
      <c r="O1666" s="10" t="s">
        <v>25</v>
      </c>
      <c r="P1666" s="16"/>
    </row>
    <row r="1667" spans="2:16" ht="43.5" customHeight="1" x14ac:dyDescent="0.25">
      <c r="B1667" s="10" t="s">
        <v>3295</v>
      </c>
      <c r="C1667" s="10" t="s">
        <v>3364</v>
      </c>
      <c r="D1667" s="11" t="s">
        <v>3297</v>
      </c>
      <c r="E1667" s="22" t="s">
        <v>3365</v>
      </c>
      <c r="F1667" s="13" t="s">
        <v>3299</v>
      </c>
      <c r="G1667" s="4"/>
      <c r="H1667" s="4"/>
      <c r="I1667" s="5"/>
      <c r="J1667" s="14" t="str">
        <f t="shared" si="50"/>
        <v/>
      </c>
      <c r="K1667" s="15"/>
      <c r="L1667" s="10" t="s">
        <v>25</v>
      </c>
      <c r="M1667" s="10"/>
      <c r="N1667" s="14" t="str">
        <f t="shared" si="51"/>
        <v/>
      </c>
      <c r="O1667" s="10" t="s">
        <v>25</v>
      </c>
      <c r="P1667" s="16"/>
    </row>
    <row r="1668" spans="2:16" ht="43.5" customHeight="1" x14ac:dyDescent="0.25">
      <c r="B1668" s="10" t="s">
        <v>3295</v>
      </c>
      <c r="C1668" s="10" t="s">
        <v>3366</v>
      </c>
      <c r="D1668" s="11" t="s">
        <v>3297</v>
      </c>
      <c r="E1668" s="22" t="s">
        <v>3367</v>
      </c>
      <c r="F1668" s="13" t="s">
        <v>3299</v>
      </c>
      <c r="G1668" s="4"/>
      <c r="H1668" s="4"/>
      <c r="I1668" s="5"/>
      <c r="J1668" s="14" t="str">
        <f t="shared" si="50"/>
        <v/>
      </c>
      <c r="K1668" s="15"/>
      <c r="L1668" s="10" t="s">
        <v>25</v>
      </c>
      <c r="M1668" s="10"/>
      <c r="N1668" s="14" t="str">
        <f t="shared" si="51"/>
        <v/>
      </c>
      <c r="O1668" s="10" t="s">
        <v>25</v>
      </c>
      <c r="P1668" s="16"/>
    </row>
    <row r="1669" spans="2:16" ht="57.95" customHeight="1" x14ac:dyDescent="0.25">
      <c r="B1669" s="10" t="s">
        <v>3295</v>
      </c>
      <c r="C1669" s="10" t="s">
        <v>3368</v>
      </c>
      <c r="D1669" s="11" t="s">
        <v>3297</v>
      </c>
      <c r="E1669" s="22" t="s">
        <v>3369</v>
      </c>
      <c r="F1669" s="13" t="s">
        <v>3299</v>
      </c>
      <c r="G1669" s="4"/>
      <c r="H1669" s="4"/>
      <c r="I1669" s="5"/>
      <c r="J1669" s="14" t="str">
        <f t="shared" si="50"/>
        <v/>
      </c>
      <c r="K1669" s="15"/>
      <c r="L1669" s="10" t="s">
        <v>25</v>
      </c>
      <c r="M1669" s="10"/>
      <c r="N1669" s="14" t="str">
        <f t="shared" si="51"/>
        <v/>
      </c>
      <c r="O1669" s="10" t="s">
        <v>25</v>
      </c>
      <c r="P1669" s="16"/>
    </row>
    <row r="1670" spans="2:16" ht="57.95" customHeight="1" x14ac:dyDescent="0.25">
      <c r="B1670" s="10" t="s">
        <v>3295</v>
      </c>
      <c r="C1670" s="10" t="s">
        <v>3370</v>
      </c>
      <c r="D1670" s="11" t="s">
        <v>3297</v>
      </c>
      <c r="E1670" s="22" t="s">
        <v>3371</v>
      </c>
      <c r="F1670" s="13" t="s">
        <v>3299</v>
      </c>
      <c r="G1670" s="4"/>
      <c r="H1670" s="4"/>
      <c r="I1670" s="5"/>
      <c r="J1670" s="14" t="str">
        <f t="shared" si="50"/>
        <v/>
      </c>
      <c r="K1670" s="15"/>
      <c r="L1670" s="10" t="s">
        <v>25</v>
      </c>
      <c r="M1670" s="10"/>
      <c r="N1670" s="14" t="str">
        <f t="shared" si="51"/>
        <v/>
      </c>
      <c r="O1670" s="10" t="s">
        <v>25</v>
      </c>
      <c r="P1670" s="16"/>
    </row>
    <row r="1671" spans="2:16" ht="43.5" customHeight="1" x14ac:dyDescent="0.25">
      <c r="B1671" s="10" t="s">
        <v>3295</v>
      </c>
      <c r="C1671" s="10" t="s">
        <v>3372</v>
      </c>
      <c r="D1671" s="11" t="s">
        <v>3297</v>
      </c>
      <c r="E1671" s="22" t="s">
        <v>3373</v>
      </c>
      <c r="F1671" s="13" t="s">
        <v>3299</v>
      </c>
      <c r="G1671" s="4"/>
      <c r="H1671" s="4"/>
      <c r="I1671" s="5"/>
      <c r="J1671" s="14" t="str">
        <f t="shared" ref="J1671:J1734" si="52">IF(G1671&lt;&gt;"Sim","",IF(H1671="Atende",5,IF(H1671="Atende parcialmente",2,IF(H1671="Não atende",0,""))))</f>
        <v/>
      </c>
      <c r="K1671" s="15"/>
      <c r="L1671" s="10" t="s">
        <v>25</v>
      </c>
      <c r="M1671" s="10"/>
      <c r="N1671" s="14" t="str">
        <f t="shared" ref="N1671:N1734" si="53">IF(L1671&lt;&gt;"Sim","",IF(M1671="Atende",5,IF(M1671="Atende parcialmente",2,IF(M1671="Não atende",0,""))))</f>
        <v/>
      </c>
      <c r="O1671" s="10" t="s">
        <v>25</v>
      </c>
      <c r="P1671" s="16"/>
    </row>
    <row r="1672" spans="2:16" ht="43.5" customHeight="1" x14ac:dyDescent="0.25">
      <c r="B1672" s="10" t="s">
        <v>3295</v>
      </c>
      <c r="C1672" s="10" t="s">
        <v>3374</v>
      </c>
      <c r="D1672" s="11" t="s">
        <v>3297</v>
      </c>
      <c r="E1672" s="22" t="s">
        <v>3375</v>
      </c>
      <c r="F1672" s="13" t="s">
        <v>3299</v>
      </c>
      <c r="G1672" s="4"/>
      <c r="H1672" s="4"/>
      <c r="I1672" s="5"/>
      <c r="J1672" s="14" t="str">
        <f t="shared" si="52"/>
        <v/>
      </c>
      <c r="K1672" s="15"/>
      <c r="L1672" s="10" t="s">
        <v>25</v>
      </c>
      <c r="M1672" s="10"/>
      <c r="N1672" s="14" t="str">
        <f t="shared" si="53"/>
        <v/>
      </c>
      <c r="O1672" s="10" t="s">
        <v>25</v>
      </c>
      <c r="P1672" s="16"/>
    </row>
    <row r="1673" spans="2:16" ht="43.5" customHeight="1" x14ac:dyDescent="0.25">
      <c r="B1673" s="10" t="s">
        <v>3295</v>
      </c>
      <c r="C1673" s="10" t="s">
        <v>3376</v>
      </c>
      <c r="D1673" s="11" t="s">
        <v>3297</v>
      </c>
      <c r="E1673" s="22" t="s">
        <v>3377</v>
      </c>
      <c r="F1673" s="13" t="s">
        <v>3299</v>
      </c>
      <c r="G1673" s="4"/>
      <c r="H1673" s="4"/>
      <c r="I1673" s="5"/>
      <c r="J1673" s="14" t="str">
        <f t="shared" si="52"/>
        <v/>
      </c>
      <c r="K1673" s="15"/>
      <c r="L1673" s="10" t="s">
        <v>25</v>
      </c>
      <c r="M1673" s="10"/>
      <c r="N1673" s="14" t="str">
        <f t="shared" si="53"/>
        <v/>
      </c>
      <c r="O1673" s="10" t="s">
        <v>36</v>
      </c>
      <c r="P1673" s="16"/>
    </row>
    <row r="1674" spans="2:16" ht="57.95" customHeight="1" x14ac:dyDescent="0.25">
      <c r="B1674" s="10" t="s">
        <v>3295</v>
      </c>
      <c r="C1674" s="10" t="s">
        <v>3378</v>
      </c>
      <c r="D1674" s="11" t="s">
        <v>3297</v>
      </c>
      <c r="E1674" s="22" t="s">
        <v>3379</v>
      </c>
      <c r="F1674" s="13" t="s">
        <v>3299</v>
      </c>
      <c r="G1674" s="4"/>
      <c r="H1674" s="4"/>
      <c r="I1674" s="5"/>
      <c r="J1674" s="14" t="str">
        <f t="shared" si="52"/>
        <v/>
      </c>
      <c r="K1674" s="15"/>
      <c r="L1674" s="10" t="s">
        <v>25</v>
      </c>
      <c r="M1674" s="10"/>
      <c r="N1674" s="14" t="str">
        <f t="shared" si="53"/>
        <v/>
      </c>
      <c r="O1674" s="10" t="s">
        <v>36</v>
      </c>
      <c r="P1674" s="16"/>
    </row>
    <row r="1675" spans="2:16" ht="57.95" customHeight="1" x14ac:dyDescent="0.25">
      <c r="B1675" s="10" t="s">
        <v>3295</v>
      </c>
      <c r="C1675" s="10" t="s">
        <v>3380</v>
      </c>
      <c r="D1675" s="11" t="s">
        <v>3297</v>
      </c>
      <c r="E1675" s="22" t="s">
        <v>3381</v>
      </c>
      <c r="F1675" s="13" t="s">
        <v>3299</v>
      </c>
      <c r="G1675" s="4"/>
      <c r="H1675" s="4"/>
      <c r="I1675" s="5"/>
      <c r="J1675" s="14" t="str">
        <f t="shared" si="52"/>
        <v/>
      </c>
      <c r="K1675" s="15"/>
      <c r="L1675" s="10" t="s">
        <v>25</v>
      </c>
      <c r="M1675" s="10"/>
      <c r="N1675" s="14" t="str">
        <f t="shared" si="53"/>
        <v/>
      </c>
      <c r="O1675" s="10" t="s">
        <v>36</v>
      </c>
      <c r="P1675" s="16"/>
    </row>
    <row r="1676" spans="2:16" ht="43.5" customHeight="1" x14ac:dyDescent="0.25">
      <c r="B1676" s="10" t="s">
        <v>3295</v>
      </c>
      <c r="C1676" s="10" t="s">
        <v>3382</v>
      </c>
      <c r="D1676" s="11" t="s">
        <v>3297</v>
      </c>
      <c r="E1676" s="22" t="s">
        <v>3383</v>
      </c>
      <c r="F1676" s="13" t="s">
        <v>3299</v>
      </c>
      <c r="G1676" s="4"/>
      <c r="H1676" s="4"/>
      <c r="I1676" s="5"/>
      <c r="J1676" s="14" t="str">
        <f t="shared" si="52"/>
        <v/>
      </c>
      <c r="K1676" s="15"/>
      <c r="L1676" s="10" t="s">
        <v>25</v>
      </c>
      <c r="M1676" s="10"/>
      <c r="N1676" s="14" t="str">
        <f t="shared" si="53"/>
        <v/>
      </c>
      <c r="O1676" s="10" t="s">
        <v>25</v>
      </c>
      <c r="P1676" s="16"/>
    </row>
    <row r="1677" spans="2:16" ht="57.95" customHeight="1" x14ac:dyDescent="0.25">
      <c r="B1677" s="10" t="s">
        <v>3295</v>
      </c>
      <c r="C1677" s="10" t="s">
        <v>3384</v>
      </c>
      <c r="D1677" s="11" t="s">
        <v>3297</v>
      </c>
      <c r="E1677" s="22" t="s">
        <v>3385</v>
      </c>
      <c r="F1677" s="13" t="s">
        <v>3299</v>
      </c>
      <c r="G1677" s="4"/>
      <c r="H1677" s="4"/>
      <c r="I1677" s="5"/>
      <c r="J1677" s="14" t="str">
        <f t="shared" si="52"/>
        <v/>
      </c>
      <c r="K1677" s="15"/>
      <c r="L1677" s="10" t="s">
        <v>25</v>
      </c>
      <c r="M1677" s="10"/>
      <c r="N1677" s="14" t="str">
        <f t="shared" si="53"/>
        <v/>
      </c>
      <c r="O1677" s="10" t="s">
        <v>25</v>
      </c>
      <c r="P1677" s="16"/>
    </row>
    <row r="1678" spans="2:16" ht="43.5" customHeight="1" x14ac:dyDescent="0.25">
      <c r="B1678" s="10" t="s">
        <v>3295</v>
      </c>
      <c r="C1678" s="10" t="s">
        <v>3386</v>
      </c>
      <c r="D1678" s="11" t="s">
        <v>3297</v>
      </c>
      <c r="E1678" s="22" t="s">
        <v>3387</v>
      </c>
      <c r="F1678" s="13" t="s">
        <v>3299</v>
      </c>
      <c r="G1678" s="4"/>
      <c r="H1678" s="4"/>
      <c r="I1678" s="5"/>
      <c r="J1678" s="14" t="str">
        <f t="shared" si="52"/>
        <v/>
      </c>
      <c r="K1678" s="15"/>
      <c r="L1678" s="10" t="s">
        <v>25</v>
      </c>
      <c r="M1678" s="10"/>
      <c r="N1678" s="14" t="str">
        <f t="shared" si="53"/>
        <v/>
      </c>
      <c r="O1678" s="10" t="s">
        <v>25</v>
      </c>
      <c r="P1678" s="16"/>
    </row>
    <row r="1679" spans="2:16" ht="43.5" customHeight="1" x14ac:dyDescent="0.25">
      <c r="B1679" s="10" t="s">
        <v>3295</v>
      </c>
      <c r="C1679" s="10" t="s">
        <v>3388</v>
      </c>
      <c r="D1679" s="11" t="s">
        <v>3297</v>
      </c>
      <c r="E1679" s="22" t="s">
        <v>3389</v>
      </c>
      <c r="F1679" s="13" t="s">
        <v>3299</v>
      </c>
      <c r="G1679" s="4"/>
      <c r="H1679" s="4"/>
      <c r="I1679" s="5"/>
      <c r="J1679" s="14" t="str">
        <f t="shared" si="52"/>
        <v/>
      </c>
      <c r="K1679" s="15"/>
      <c r="L1679" s="10" t="s">
        <v>25</v>
      </c>
      <c r="M1679" s="10"/>
      <c r="N1679" s="14" t="str">
        <f t="shared" si="53"/>
        <v/>
      </c>
      <c r="O1679" s="10" t="s">
        <v>36</v>
      </c>
      <c r="P1679" s="16"/>
    </row>
    <row r="1680" spans="2:16" ht="43.5" customHeight="1" x14ac:dyDescent="0.25">
      <c r="B1680" s="10" t="s">
        <v>3295</v>
      </c>
      <c r="C1680" s="10" t="s">
        <v>3390</v>
      </c>
      <c r="D1680" s="11" t="s">
        <v>3297</v>
      </c>
      <c r="E1680" s="22" t="s">
        <v>3391</v>
      </c>
      <c r="F1680" s="13" t="s">
        <v>3299</v>
      </c>
      <c r="G1680" s="4"/>
      <c r="H1680" s="4"/>
      <c r="I1680" s="5"/>
      <c r="J1680" s="14" t="str">
        <f t="shared" si="52"/>
        <v/>
      </c>
      <c r="K1680" s="15"/>
      <c r="L1680" s="10" t="s">
        <v>25</v>
      </c>
      <c r="M1680" s="10"/>
      <c r="N1680" s="14" t="str">
        <f t="shared" si="53"/>
        <v/>
      </c>
      <c r="O1680" s="10" t="s">
        <v>36</v>
      </c>
      <c r="P1680" s="16"/>
    </row>
    <row r="1681" spans="2:16" ht="43.5" customHeight="1" x14ac:dyDescent="0.25">
      <c r="B1681" s="10" t="s">
        <v>3295</v>
      </c>
      <c r="C1681" s="10" t="s">
        <v>3392</v>
      </c>
      <c r="D1681" s="11" t="s">
        <v>3297</v>
      </c>
      <c r="E1681" s="22" t="s">
        <v>3393</v>
      </c>
      <c r="F1681" s="13" t="s">
        <v>3299</v>
      </c>
      <c r="G1681" s="4"/>
      <c r="H1681" s="4"/>
      <c r="I1681" s="5"/>
      <c r="J1681" s="14" t="str">
        <f t="shared" si="52"/>
        <v/>
      </c>
      <c r="K1681" s="15"/>
      <c r="L1681" s="10" t="s">
        <v>25</v>
      </c>
      <c r="M1681" s="10"/>
      <c r="N1681" s="14" t="str">
        <f t="shared" si="53"/>
        <v/>
      </c>
      <c r="O1681" s="10" t="s">
        <v>36</v>
      </c>
      <c r="P1681" s="16"/>
    </row>
    <row r="1682" spans="2:16" ht="43.5" customHeight="1" x14ac:dyDescent="0.25">
      <c r="B1682" s="10" t="s">
        <v>3295</v>
      </c>
      <c r="C1682" s="10" t="s">
        <v>3394</v>
      </c>
      <c r="D1682" s="11" t="s">
        <v>3297</v>
      </c>
      <c r="E1682" s="22" t="s">
        <v>3395</v>
      </c>
      <c r="F1682" s="13" t="s">
        <v>3299</v>
      </c>
      <c r="G1682" s="4"/>
      <c r="H1682" s="4"/>
      <c r="I1682" s="5"/>
      <c r="J1682" s="14" t="str">
        <f t="shared" si="52"/>
        <v/>
      </c>
      <c r="K1682" s="15"/>
      <c r="L1682" s="10" t="s">
        <v>25</v>
      </c>
      <c r="M1682" s="10"/>
      <c r="N1682" s="14" t="str">
        <f t="shared" si="53"/>
        <v/>
      </c>
      <c r="O1682" s="10" t="s">
        <v>36</v>
      </c>
      <c r="P1682" s="16"/>
    </row>
    <row r="1683" spans="2:16" ht="57.95" customHeight="1" x14ac:dyDescent="0.25">
      <c r="B1683" s="10" t="s">
        <v>3295</v>
      </c>
      <c r="C1683" s="10" t="s">
        <v>3396</v>
      </c>
      <c r="D1683" s="11" t="s">
        <v>3297</v>
      </c>
      <c r="E1683" s="22" t="s">
        <v>3397</v>
      </c>
      <c r="F1683" s="13" t="s">
        <v>3299</v>
      </c>
      <c r="G1683" s="4"/>
      <c r="H1683" s="4"/>
      <c r="I1683" s="5"/>
      <c r="J1683" s="14" t="str">
        <f t="shared" si="52"/>
        <v/>
      </c>
      <c r="K1683" s="15"/>
      <c r="L1683" s="10" t="s">
        <v>25</v>
      </c>
      <c r="M1683" s="10"/>
      <c r="N1683" s="14" t="str">
        <f t="shared" si="53"/>
        <v/>
      </c>
      <c r="O1683" s="10" t="s">
        <v>36</v>
      </c>
      <c r="P1683" s="16"/>
    </row>
    <row r="1684" spans="2:16" ht="43.5" customHeight="1" x14ac:dyDescent="0.25">
      <c r="B1684" s="10" t="s">
        <v>3295</v>
      </c>
      <c r="C1684" s="10" t="s">
        <v>3398</v>
      </c>
      <c r="D1684" s="11" t="s">
        <v>3297</v>
      </c>
      <c r="E1684" s="22" t="s">
        <v>3399</v>
      </c>
      <c r="F1684" s="13" t="s">
        <v>3299</v>
      </c>
      <c r="G1684" s="4"/>
      <c r="H1684" s="4"/>
      <c r="I1684" s="5"/>
      <c r="J1684" s="14" t="str">
        <f t="shared" si="52"/>
        <v/>
      </c>
      <c r="K1684" s="15"/>
      <c r="L1684" s="10" t="s">
        <v>25</v>
      </c>
      <c r="M1684" s="10"/>
      <c r="N1684" s="14" t="str">
        <f t="shared" si="53"/>
        <v/>
      </c>
      <c r="O1684" s="10" t="s">
        <v>36</v>
      </c>
      <c r="P1684" s="16"/>
    </row>
    <row r="1685" spans="2:16" ht="43.5" customHeight="1" x14ac:dyDescent="0.25">
      <c r="B1685" s="10" t="s">
        <v>3295</v>
      </c>
      <c r="C1685" s="10" t="s">
        <v>3400</v>
      </c>
      <c r="D1685" s="11" t="s">
        <v>3297</v>
      </c>
      <c r="E1685" s="22" t="s">
        <v>3401</v>
      </c>
      <c r="F1685" s="13" t="s">
        <v>3299</v>
      </c>
      <c r="G1685" s="4"/>
      <c r="H1685" s="4"/>
      <c r="I1685" s="5"/>
      <c r="J1685" s="14" t="str">
        <f t="shared" si="52"/>
        <v/>
      </c>
      <c r="K1685" s="15"/>
      <c r="L1685" s="10" t="s">
        <v>25</v>
      </c>
      <c r="M1685" s="10"/>
      <c r="N1685" s="14" t="str">
        <f t="shared" si="53"/>
        <v/>
      </c>
      <c r="O1685" s="10" t="s">
        <v>36</v>
      </c>
      <c r="P1685" s="16"/>
    </row>
    <row r="1686" spans="2:16" ht="57.95" customHeight="1" x14ac:dyDescent="0.25">
      <c r="B1686" s="10" t="s">
        <v>3295</v>
      </c>
      <c r="C1686" s="10" t="s">
        <v>3402</v>
      </c>
      <c r="D1686" s="11" t="s">
        <v>3297</v>
      </c>
      <c r="E1686" s="22" t="s">
        <v>3403</v>
      </c>
      <c r="F1686" s="13" t="s">
        <v>3299</v>
      </c>
      <c r="G1686" s="4"/>
      <c r="H1686" s="4"/>
      <c r="I1686" s="5"/>
      <c r="J1686" s="14" t="str">
        <f t="shared" si="52"/>
        <v/>
      </c>
      <c r="K1686" s="15"/>
      <c r="L1686" s="10" t="s">
        <v>25</v>
      </c>
      <c r="M1686" s="10"/>
      <c r="N1686" s="14" t="str">
        <f t="shared" si="53"/>
        <v/>
      </c>
      <c r="O1686" s="10" t="s">
        <v>36</v>
      </c>
      <c r="P1686" s="16"/>
    </row>
    <row r="1687" spans="2:16" ht="43.5" customHeight="1" x14ac:dyDescent="0.25">
      <c r="B1687" s="10" t="s">
        <v>3295</v>
      </c>
      <c r="C1687" s="10" t="s">
        <v>3404</v>
      </c>
      <c r="D1687" s="11" t="s">
        <v>3297</v>
      </c>
      <c r="E1687" s="22" t="s">
        <v>3405</v>
      </c>
      <c r="F1687" s="13" t="s">
        <v>3299</v>
      </c>
      <c r="G1687" s="4"/>
      <c r="H1687" s="4"/>
      <c r="I1687" s="5"/>
      <c r="J1687" s="14" t="str">
        <f t="shared" si="52"/>
        <v/>
      </c>
      <c r="K1687" s="15"/>
      <c r="L1687" s="10" t="s">
        <v>25</v>
      </c>
      <c r="M1687" s="10"/>
      <c r="N1687" s="14" t="str">
        <f t="shared" si="53"/>
        <v/>
      </c>
      <c r="O1687" s="10" t="s">
        <v>36</v>
      </c>
      <c r="P1687" s="16"/>
    </row>
    <row r="1688" spans="2:16" ht="43.5" customHeight="1" x14ac:dyDescent="0.25">
      <c r="B1688" s="10" t="s">
        <v>3295</v>
      </c>
      <c r="C1688" s="10" t="s">
        <v>3406</v>
      </c>
      <c r="D1688" s="11" t="s">
        <v>3297</v>
      </c>
      <c r="E1688" s="22" t="s">
        <v>3407</v>
      </c>
      <c r="F1688" s="13" t="s">
        <v>3299</v>
      </c>
      <c r="G1688" s="4"/>
      <c r="H1688" s="4"/>
      <c r="I1688" s="5"/>
      <c r="J1688" s="14" t="str">
        <f t="shared" si="52"/>
        <v/>
      </c>
      <c r="K1688" s="15"/>
      <c r="L1688" s="10" t="s">
        <v>25</v>
      </c>
      <c r="M1688" s="10"/>
      <c r="N1688" s="14" t="str">
        <f t="shared" si="53"/>
        <v/>
      </c>
      <c r="O1688" s="10" t="s">
        <v>36</v>
      </c>
      <c r="P1688" s="16"/>
    </row>
    <row r="1689" spans="2:16" ht="43.5" customHeight="1" x14ac:dyDescent="0.25">
      <c r="B1689" s="10" t="s">
        <v>3295</v>
      </c>
      <c r="C1689" s="10" t="s">
        <v>3408</v>
      </c>
      <c r="D1689" s="11" t="s">
        <v>3297</v>
      </c>
      <c r="E1689" s="22" t="s">
        <v>3409</v>
      </c>
      <c r="F1689" s="13" t="s">
        <v>3299</v>
      </c>
      <c r="G1689" s="4"/>
      <c r="H1689" s="4"/>
      <c r="I1689" s="5"/>
      <c r="J1689" s="14" t="str">
        <f t="shared" si="52"/>
        <v/>
      </c>
      <c r="K1689" s="15"/>
      <c r="L1689" s="10" t="s">
        <v>25</v>
      </c>
      <c r="M1689" s="10"/>
      <c r="N1689" s="14" t="str">
        <f t="shared" si="53"/>
        <v/>
      </c>
      <c r="O1689" s="10" t="s">
        <v>36</v>
      </c>
      <c r="P1689" s="16"/>
    </row>
    <row r="1690" spans="2:16" ht="43.5" customHeight="1" x14ac:dyDescent="0.25">
      <c r="B1690" s="10" t="s">
        <v>3295</v>
      </c>
      <c r="C1690" s="10" t="s">
        <v>3410</v>
      </c>
      <c r="D1690" s="11" t="s">
        <v>3297</v>
      </c>
      <c r="E1690" s="22" t="s">
        <v>3411</v>
      </c>
      <c r="F1690" s="13" t="s">
        <v>3299</v>
      </c>
      <c r="G1690" s="4"/>
      <c r="H1690" s="4"/>
      <c r="I1690" s="5"/>
      <c r="J1690" s="14" t="str">
        <f t="shared" si="52"/>
        <v/>
      </c>
      <c r="K1690" s="15"/>
      <c r="L1690" s="10" t="s">
        <v>25</v>
      </c>
      <c r="M1690" s="10"/>
      <c r="N1690" s="14" t="str">
        <f t="shared" si="53"/>
        <v/>
      </c>
      <c r="O1690" s="10" t="s">
        <v>36</v>
      </c>
      <c r="P1690" s="16"/>
    </row>
    <row r="1691" spans="2:16" ht="72.599999999999994" customHeight="1" x14ac:dyDescent="0.25">
      <c r="B1691" s="10" t="s">
        <v>3295</v>
      </c>
      <c r="C1691" s="10" t="s">
        <v>3412</v>
      </c>
      <c r="D1691" s="11" t="s">
        <v>3297</v>
      </c>
      <c r="E1691" s="22" t="s">
        <v>3413</v>
      </c>
      <c r="F1691" s="13" t="s">
        <v>3299</v>
      </c>
      <c r="G1691" s="4"/>
      <c r="H1691" s="4"/>
      <c r="I1691" s="5"/>
      <c r="J1691" s="14" t="str">
        <f t="shared" si="52"/>
        <v/>
      </c>
      <c r="K1691" s="15"/>
      <c r="L1691" s="10" t="s">
        <v>25</v>
      </c>
      <c r="M1691" s="10"/>
      <c r="N1691" s="14" t="str">
        <f t="shared" si="53"/>
        <v/>
      </c>
      <c r="O1691" s="10" t="s">
        <v>36</v>
      </c>
      <c r="P1691" s="16"/>
    </row>
    <row r="1692" spans="2:16" ht="43.5" customHeight="1" x14ac:dyDescent="0.25">
      <c r="B1692" s="10" t="s">
        <v>3295</v>
      </c>
      <c r="C1692" s="10" t="s">
        <v>3414</v>
      </c>
      <c r="D1692" s="11" t="s">
        <v>3297</v>
      </c>
      <c r="E1692" s="22" t="s">
        <v>3415</v>
      </c>
      <c r="F1692" s="13" t="s">
        <v>3299</v>
      </c>
      <c r="G1692" s="4"/>
      <c r="H1692" s="4"/>
      <c r="I1692" s="5"/>
      <c r="J1692" s="14" t="str">
        <f t="shared" si="52"/>
        <v/>
      </c>
      <c r="K1692" s="15"/>
      <c r="L1692" s="10" t="s">
        <v>25</v>
      </c>
      <c r="M1692" s="10"/>
      <c r="N1692" s="14" t="str">
        <f t="shared" si="53"/>
        <v/>
      </c>
      <c r="O1692" s="10" t="s">
        <v>36</v>
      </c>
      <c r="P1692" s="16"/>
    </row>
    <row r="1693" spans="2:16" ht="72.599999999999994" customHeight="1" x14ac:dyDescent="0.25">
      <c r="B1693" s="10" t="s">
        <v>3295</v>
      </c>
      <c r="C1693" s="10" t="s">
        <v>3416</v>
      </c>
      <c r="D1693" s="11" t="s">
        <v>3297</v>
      </c>
      <c r="E1693" s="22" t="s">
        <v>3417</v>
      </c>
      <c r="F1693" s="13" t="s">
        <v>3299</v>
      </c>
      <c r="G1693" s="4"/>
      <c r="H1693" s="4"/>
      <c r="I1693" s="5"/>
      <c r="J1693" s="14" t="str">
        <f t="shared" si="52"/>
        <v/>
      </c>
      <c r="K1693" s="15"/>
      <c r="L1693" s="10" t="s">
        <v>25</v>
      </c>
      <c r="M1693" s="10"/>
      <c r="N1693" s="14" t="str">
        <f t="shared" si="53"/>
        <v/>
      </c>
      <c r="O1693" s="10" t="s">
        <v>36</v>
      </c>
      <c r="P1693" s="16"/>
    </row>
    <row r="1694" spans="2:16" ht="43.5" customHeight="1" x14ac:dyDescent="0.25">
      <c r="B1694" s="10" t="s">
        <v>3295</v>
      </c>
      <c r="C1694" s="10" t="s">
        <v>3418</v>
      </c>
      <c r="D1694" s="11" t="s">
        <v>3297</v>
      </c>
      <c r="E1694" s="22" t="s">
        <v>3419</v>
      </c>
      <c r="F1694" s="13" t="s">
        <v>3299</v>
      </c>
      <c r="G1694" s="4"/>
      <c r="H1694" s="4"/>
      <c r="I1694" s="5"/>
      <c r="J1694" s="14" t="str">
        <f t="shared" si="52"/>
        <v/>
      </c>
      <c r="K1694" s="15"/>
      <c r="L1694" s="10" t="s">
        <v>25</v>
      </c>
      <c r="M1694" s="10"/>
      <c r="N1694" s="14" t="str">
        <f t="shared" si="53"/>
        <v/>
      </c>
      <c r="O1694" s="10" t="s">
        <v>36</v>
      </c>
      <c r="P1694" s="16"/>
    </row>
    <row r="1695" spans="2:16" ht="43.5" customHeight="1" x14ac:dyDescent="0.25">
      <c r="B1695" s="10" t="s">
        <v>3295</v>
      </c>
      <c r="C1695" s="10" t="s">
        <v>3420</v>
      </c>
      <c r="D1695" s="11" t="s">
        <v>3297</v>
      </c>
      <c r="E1695" s="22" t="s">
        <v>3421</v>
      </c>
      <c r="F1695" s="13" t="s">
        <v>3299</v>
      </c>
      <c r="G1695" s="4"/>
      <c r="H1695" s="4"/>
      <c r="I1695" s="5"/>
      <c r="J1695" s="14" t="str">
        <f t="shared" si="52"/>
        <v/>
      </c>
      <c r="K1695" s="15"/>
      <c r="L1695" s="10" t="s">
        <v>25</v>
      </c>
      <c r="M1695" s="10"/>
      <c r="N1695" s="14" t="str">
        <f t="shared" si="53"/>
        <v/>
      </c>
      <c r="O1695" s="10" t="s">
        <v>36</v>
      </c>
      <c r="P1695" s="16"/>
    </row>
    <row r="1696" spans="2:16" ht="43.5" customHeight="1" x14ac:dyDescent="0.25">
      <c r="B1696" s="10" t="s">
        <v>3295</v>
      </c>
      <c r="C1696" s="10" t="s">
        <v>3422</v>
      </c>
      <c r="D1696" s="11" t="s">
        <v>3297</v>
      </c>
      <c r="E1696" s="22" t="s">
        <v>3423</v>
      </c>
      <c r="F1696" s="13" t="s">
        <v>3299</v>
      </c>
      <c r="G1696" s="4"/>
      <c r="H1696" s="4"/>
      <c r="I1696" s="5"/>
      <c r="J1696" s="14" t="str">
        <f t="shared" si="52"/>
        <v/>
      </c>
      <c r="K1696" s="15"/>
      <c r="L1696" s="10" t="s">
        <v>25</v>
      </c>
      <c r="M1696" s="10"/>
      <c r="N1696" s="14" t="str">
        <f t="shared" si="53"/>
        <v/>
      </c>
      <c r="O1696" s="10" t="s">
        <v>36</v>
      </c>
      <c r="P1696" s="16"/>
    </row>
    <row r="1697" spans="2:16" ht="43.5" customHeight="1" x14ac:dyDescent="0.25">
      <c r="B1697" s="10" t="s">
        <v>3295</v>
      </c>
      <c r="C1697" s="10" t="s">
        <v>3424</v>
      </c>
      <c r="D1697" s="11" t="s">
        <v>3297</v>
      </c>
      <c r="E1697" s="22" t="s">
        <v>3425</v>
      </c>
      <c r="F1697" s="13" t="s">
        <v>3299</v>
      </c>
      <c r="G1697" s="4"/>
      <c r="H1697" s="4"/>
      <c r="I1697" s="5"/>
      <c r="J1697" s="14" t="str">
        <f t="shared" si="52"/>
        <v/>
      </c>
      <c r="K1697" s="15"/>
      <c r="L1697" s="10" t="s">
        <v>25</v>
      </c>
      <c r="M1697" s="10"/>
      <c r="N1697" s="14" t="str">
        <f t="shared" si="53"/>
        <v/>
      </c>
      <c r="O1697" s="10" t="s">
        <v>36</v>
      </c>
      <c r="P1697" s="16"/>
    </row>
    <row r="1698" spans="2:16" ht="43.5" customHeight="1" x14ac:dyDescent="0.25">
      <c r="B1698" s="10" t="s">
        <v>3295</v>
      </c>
      <c r="C1698" s="10" t="s">
        <v>3426</v>
      </c>
      <c r="D1698" s="11" t="s">
        <v>3297</v>
      </c>
      <c r="E1698" s="22" t="s">
        <v>3427</v>
      </c>
      <c r="F1698" s="13" t="s">
        <v>3299</v>
      </c>
      <c r="G1698" s="4"/>
      <c r="H1698" s="4"/>
      <c r="I1698" s="5"/>
      <c r="J1698" s="14" t="str">
        <f t="shared" si="52"/>
        <v/>
      </c>
      <c r="K1698" s="15"/>
      <c r="L1698" s="10" t="s">
        <v>25</v>
      </c>
      <c r="M1698" s="10"/>
      <c r="N1698" s="14" t="str">
        <f t="shared" si="53"/>
        <v/>
      </c>
      <c r="O1698" s="10" t="s">
        <v>36</v>
      </c>
      <c r="P1698" s="16"/>
    </row>
    <row r="1699" spans="2:16" ht="43.5" customHeight="1" x14ac:dyDescent="0.25">
      <c r="B1699" s="10" t="s">
        <v>3295</v>
      </c>
      <c r="C1699" s="10" t="s">
        <v>3428</v>
      </c>
      <c r="D1699" s="11" t="s">
        <v>3297</v>
      </c>
      <c r="E1699" s="22" t="s">
        <v>3429</v>
      </c>
      <c r="F1699" s="13" t="s">
        <v>3299</v>
      </c>
      <c r="G1699" s="4"/>
      <c r="H1699" s="4"/>
      <c r="I1699" s="5"/>
      <c r="J1699" s="14" t="str">
        <f t="shared" si="52"/>
        <v/>
      </c>
      <c r="K1699" s="15"/>
      <c r="L1699" s="10" t="s">
        <v>25</v>
      </c>
      <c r="M1699" s="10"/>
      <c r="N1699" s="14" t="str">
        <f t="shared" si="53"/>
        <v/>
      </c>
      <c r="O1699" s="10" t="s">
        <v>36</v>
      </c>
      <c r="P1699" s="16"/>
    </row>
    <row r="1700" spans="2:16" ht="43.5" customHeight="1" x14ac:dyDescent="0.25">
      <c r="B1700" s="10" t="s">
        <v>3295</v>
      </c>
      <c r="C1700" s="10" t="s">
        <v>3430</v>
      </c>
      <c r="D1700" s="11" t="s">
        <v>3297</v>
      </c>
      <c r="E1700" s="22" t="s">
        <v>3431</v>
      </c>
      <c r="F1700" s="13" t="s">
        <v>3299</v>
      </c>
      <c r="G1700" s="4"/>
      <c r="H1700" s="4"/>
      <c r="I1700" s="5"/>
      <c r="J1700" s="14" t="str">
        <f t="shared" si="52"/>
        <v/>
      </c>
      <c r="K1700" s="15"/>
      <c r="L1700" s="10" t="s">
        <v>25</v>
      </c>
      <c r="M1700" s="10"/>
      <c r="N1700" s="14" t="str">
        <f t="shared" si="53"/>
        <v/>
      </c>
      <c r="O1700" s="10" t="s">
        <v>36</v>
      </c>
      <c r="P1700" s="16"/>
    </row>
    <row r="1701" spans="2:16" ht="57.95" customHeight="1" x14ac:dyDescent="0.25">
      <c r="B1701" s="10" t="s">
        <v>3295</v>
      </c>
      <c r="C1701" s="10" t="s">
        <v>3432</v>
      </c>
      <c r="D1701" s="11" t="s">
        <v>3297</v>
      </c>
      <c r="E1701" s="22" t="s">
        <v>3433</v>
      </c>
      <c r="F1701" s="13" t="s">
        <v>3299</v>
      </c>
      <c r="G1701" s="4"/>
      <c r="H1701" s="4"/>
      <c r="I1701" s="5"/>
      <c r="J1701" s="14" t="str">
        <f t="shared" si="52"/>
        <v/>
      </c>
      <c r="K1701" s="15"/>
      <c r="L1701" s="10" t="s">
        <v>25</v>
      </c>
      <c r="M1701" s="10"/>
      <c r="N1701" s="14" t="str">
        <f t="shared" si="53"/>
        <v/>
      </c>
      <c r="O1701" s="10" t="s">
        <v>36</v>
      </c>
      <c r="P1701" s="16"/>
    </row>
    <row r="1702" spans="2:16" ht="57.95" customHeight="1" x14ac:dyDescent="0.25">
      <c r="B1702" s="10" t="s">
        <v>3295</v>
      </c>
      <c r="C1702" s="10" t="s">
        <v>3434</v>
      </c>
      <c r="D1702" s="11" t="s">
        <v>3297</v>
      </c>
      <c r="E1702" s="22" t="s">
        <v>3435</v>
      </c>
      <c r="F1702" s="13" t="s">
        <v>3299</v>
      </c>
      <c r="G1702" s="4"/>
      <c r="H1702" s="4"/>
      <c r="I1702" s="5"/>
      <c r="J1702" s="14" t="str">
        <f t="shared" si="52"/>
        <v/>
      </c>
      <c r="K1702" s="15"/>
      <c r="L1702" s="10" t="s">
        <v>25</v>
      </c>
      <c r="M1702" s="10"/>
      <c r="N1702" s="14" t="str">
        <f t="shared" si="53"/>
        <v/>
      </c>
      <c r="O1702" s="10" t="s">
        <v>36</v>
      </c>
      <c r="P1702" s="16"/>
    </row>
    <row r="1703" spans="2:16" ht="57.95" customHeight="1" x14ac:dyDescent="0.25">
      <c r="B1703" s="10" t="s">
        <v>3295</v>
      </c>
      <c r="C1703" s="10" t="s">
        <v>3436</v>
      </c>
      <c r="D1703" s="11" t="s">
        <v>3297</v>
      </c>
      <c r="E1703" s="22" t="s">
        <v>3437</v>
      </c>
      <c r="F1703" s="13" t="s">
        <v>3299</v>
      </c>
      <c r="G1703" s="4"/>
      <c r="H1703" s="4"/>
      <c r="I1703" s="5"/>
      <c r="J1703" s="14" t="str">
        <f t="shared" si="52"/>
        <v/>
      </c>
      <c r="K1703" s="15"/>
      <c r="L1703" s="10" t="s">
        <v>25</v>
      </c>
      <c r="M1703" s="10"/>
      <c r="N1703" s="14" t="str">
        <f t="shared" si="53"/>
        <v/>
      </c>
      <c r="O1703" s="10" t="s">
        <v>36</v>
      </c>
      <c r="P1703" s="16"/>
    </row>
    <row r="1704" spans="2:16" ht="43.5" customHeight="1" x14ac:dyDescent="0.25">
      <c r="B1704" s="10" t="s">
        <v>3295</v>
      </c>
      <c r="C1704" s="10" t="s">
        <v>3438</v>
      </c>
      <c r="D1704" s="11" t="s">
        <v>3297</v>
      </c>
      <c r="E1704" s="22" t="s">
        <v>3439</v>
      </c>
      <c r="F1704" s="13" t="s">
        <v>3299</v>
      </c>
      <c r="G1704" s="4"/>
      <c r="H1704" s="4"/>
      <c r="I1704" s="5"/>
      <c r="J1704" s="14" t="str">
        <f t="shared" si="52"/>
        <v/>
      </c>
      <c r="K1704" s="15"/>
      <c r="L1704" s="10" t="s">
        <v>25</v>
      </c>
      <c r="M1704" s="10"/>
      <c r="N1704" s="14" t="str">
        <f t="shared" si="53"/>
        <v/>
      </c>
      <c r="O1704" s="10" t="s">
        <v>36</v>
      </c>
      <c r="P1704" s="16"/>
    </row>
    <row r="1705" spans="2:16" ht="57.95" customHeight="1" x14ac:dyDescent="0.25">
      <c r="B1705" s="10" t="s">
        <v>3295</v>
      </c>
      <c r="C1705" s="10" t="s">
        <v>3440</v>
      </c>
      <c r="D1705" s="11" t="s">
        <v>3297</v>
      </c>
      <c r="E1705" s="22" t="s">
        <v>3441</v>
      </c>
      <c r="F1705" s="13" t="s">
        <v>3299</v>
      </c>
      <c r="G1705" s="4"/>
      <c r="H1705" s="4"/>
      <c r="I1705" s="5"/>
      <c r="J1705" s="14" t="str">
        <f t="shared" si="52"/>
        <v/>
      </c>
      <c r="K1705" s="15"/>
      <c r="L1705" s="10" t="s">
        <v>25</v>
      </c>
      <c r="M1705" s="10"/>
      <c r="N1705" s="14" t="str">
        <f t="shared" si="53"/>
        <v/>
      </c>
      <c r="O1705" s="10" t="s">
        <v>36</v>
      </c>
      <c r="P1705" s="16"/>
    </row>
    <row r="1706" spans="2:16" ht="43.5" customHeight="1" x14ac:dyDescent="0.25">
      <c r="B1706" s="10" t="s">
        <v>3295</v>
      </c>
      <c r="C1706" s="10" t="s">
        <v>3442</v>
      </c>
      <c r="D1706" s="11" t="s">
        <v>3297</v>
      </c>
      <c r="E1706" s="22" t="s">
        <v>3443</v>
      </c>
      <c r="F1706" s="13" t="s">
        <v>3299</v>
      </c>
      <c r="G1706" s="4"/>
      <c r="H1706" s="4"/>
      <c r="I1706" s="5"/>
      <c r="J1706" s="14" t="str">
        <f t="shared" si="52"/>
        <v/>
      </c>
      <c r="K1706" s="15"/>
      <c r="L1706" s="10" t="s">
        <v>25</v>
      </c>
      <c r="M1706" s="10"/>
      <c r="N1706" s="14" t="str">
        <f t="shared" si="53"/>
        <v/>
      </c>
      <c r="O1706" s="10" t="s">
        <v>36</v>
      </c>
      <c r="P1706" s="16"/>
    </row>
    <row r="1707" spans="2:16" ht="43.5" customHeight="1" x14ac:dyDescent="0.25">
      <c r="B1707" s="10" t="s">
        <v>3295</v>
      </c>
      <c r="C1707" s="10" t="s">
        <v>3444</v>
      </c>
      <c r="D1707" s="11" t="s">
        <v>3297</v>
      </c>
      <c r="E1707" s="22" t="s">
        <v>3445</v>
      </c>
      <c r="F1707" s="13" t="s">
        <v>3299</v>
      </c>
      <c r="G1707" s="4"/>
      <c r="H1707" s="4"/>
      <c r="I1707" s="5"/>
      <c r="J1707" s="14" t="str">
        <f t="shared" si="52"/>
        <v/>
      </c>
      <c r="K1707" s="15"/>
      <c r="L1707" s="10" t="s">
        <v>25</v>
      </c>
      <c r="M1707" s="10"/>
      <c r="N1707" s="14" t="str">
        <f t="shared" si="53"/>
        <v/>
      </c>
      <c r="O1707" s="10" t="s">
        <v>36</v>
      </c>
      <c r="P1707" s="16"/>
    </row>
    <row r="1708" spans="2:16" ht="43.5" customHeight="1" x14ac:dyDescent="0.25">
      <c r="B1708" s="10" t="s">
        <v>3295</v>
      </c>
      <c r="C1708" s="10" t="s">
        <v>3446</v>
      </c>
      <c r="D1708" s="11" t="s">
        <v>3297</v>
      </c>
      <c r="E1708" s="22" t="s">
        <v>3447</v>
      </c>
      <c r="F1708" s="13" t="s">
        <v>3299</v>
      </c>
      <c r="G1708" s="4"/>
      <c r="H1708" s="4"/>
      <c r="I1708" s="5"/>
      <c r="J1708" s="14" t="str">
        <f t="shared" si="52"/>
        <v/>
      </c>
      <c r="K1708" s="15"/>
      <c r="L1708" s="10" t="s">
        <v>25</v>
      </c>
      <c r="M1708" s="10"/>
      <c r="N1708" s="14" t="str">
        <f t="shared" si="53"/>
        <v/>
      </c>
      <c r="O1708" s="10" t="s">
        <v>36</v>
      </c>
      <c r="P1708" s="16"/>
    </row>
    <row r="1709" spans="2:16" ht="43.5" customHeight="1" x14ac:dyDescent="0.25">
      <c r="B1709" s="10" t="s">
        <v>3295</v>
      </c>
      <c r="C1709" s="10" t="s">
        <v>3448</v>
      </c>
      <c r="D1709" s="11" t="s">
        <v>3297</v>
      </c>
      <c r="E1709" s="22" t="s">
        <v>3449</v>
      </c>
      <c r="F1709" s="13" t="s">
        <v>3299</v>
      </c>
      <c r="G1709" s="4"/>
      <c r="H1709" s="4"/>
      <c r="I1709" s="5"/>
      <c r="J1709" s="14" t="str">
        <f t="shared" si="52"/>
        <v/>
      </c>
      <c r="K1709" s="15"/>
      <c r="L1709" s="10" t="s">
        <v>25</v>
      </c>
      <c r="M1709" s="10"/>
      <c r="N1709" s="14" t="str">
        <f t="shared" si="53"/>
        <v/>
      </c>
      <c r="O1709" s="10" t="s">
        <v>36</v>
      </c>
      <c r="P1709" s="16"/>
    </row>
    <row r="1710" spans="2:16" ht="57.95" customHeight="1" x14ac:dyDescent="0.25">
      <c r="B1710" s="10" t="s">
        <v>3295</v>
      </c>
      <c r="C1710" s="10" t="s">
        <v>3450</v>
      </c>
      <c r="D1710" s="11" t="s">
        <v>3297</v>
      </c>
      <c r="E1710" s="22" t="s">
        <v>3451</v>
      </c>
      <c r="F1710" s="13" t="s">
        <v>3299</v>
      </c>
      <c r="G1710" s="4"/>
      <c r="H1710" s="4"/>
      <c r="I1710" s="5"/>
      <c r="J1710" s="14" t="str">
        <f t="shared" si="52"/>
        <v/>
      </c>
      <c r="K1710" s="15"/>
      <c r="L1710" s="10" t="s">
        <v>25</v>
      </c>
      <c r="M1710" s="10"/>
      <c r="N1710" s="14" t="str">
        <f t="shared" si="53"/>
        <v/>
      </c>
      <c r="O1710" s="10" t="s">
        <v>36</v>
      </c>
      <c r="P1710" s="16"/>
    </row>
    <row r="1711" spans="2:16" ht="57.95" customHeight="1" x14ac:dyDescent="0.25">
      <c r="B1711" s="10" t="s">
        <v>3295</v>
      </c>
      <c r="C1711" s="10" t="s">
        <v>3452</v>
      </c>
      <c r="D1711" s="11" t="s">
        <v>3297</v>
      </c>
      <c r="E1711" s="22" t="s">
        <v>3453</v>
      </c>
      <c r="F1711" s="13" t="s">
        <v>3299</v>
      </c>
      <c r="G1711" s="4"/>
      <c r="H1711" s="4"/>
      <c r="I1711" s="5"/>
      <c r="J1711" s="14" t="str">
        <f t="shared" si="52"/>
        <v/>
      </c>
      <c r="K1711" s="15"/>
      <c r="L1711" s="10" t="s">
        <v>25</v>
      </c>
      <c r="M1711" s="10"/>
      <c r="N1711" s="14" t="str">
        <f t="shared" si="53"/>
        <v/>
      </c>
      <c r="O1711" s="10" t="s">
        <v>36</v>
      </c>
      <c r="P1711" s="16"/>
    </row>
    <row r="1712" spans="2:16" ht="43.5" customHeight="1" x14ac:dyDescent="0.25">
      <c r="B1712" s="10" t="s">
        <v>3295</v>
      </c>
      <c r="C1712" s="10" t="s">
        <v>3454</v>
      </c>
      <c r="D1712" s="11" t="s">
        <v>3297</v>
      </c>
      <c r="E1712" s="22" t="s">
        <v>3455</v>
      </c>
      <c r="F1712" s="13" t="s">
        <v>3299</v>
      </c>
      <c r="G1712" s="4"/>
      <c r="H1712" s="4"/>
      <c r="I1712" s="5"/>
      <c r="J1712" s="14" t="str">
        <f t="shared" si="52"/>
        <v/>
      </c>
      <c r="K1712" s="15"/>
      <c r="L1712" s="10" t="s">
        <v>25</v>
      </c>
      <c r="M1712" s="10"/>
      <c r="N1712" s="14" t="str">
        <f t="shared" si="53"/>
        <v/>
      </c>
      <c r="O1712" s="10" t="s">
        <v>25</v>
      </c>
      <c r="P1712" s="16"/>
    </row>
    <row r="1713" spans="2:16" ht="43.5" customHeight="1" x14ac:dyDescent="0.25">
      <c r="B1713" s="10" t="s">
        <v>3295</v>
      </c>
      <c r="C1713" s="10" t="s">
        <v>3456</v>
      </c>
      <c r="D1713" s="11" t="s">
        <v>3297</v>
      </c>
      <c r="E1713" s="22" t="s">
        <v>3457</v>
      </c>
      <c r="F1713" s="13" t="s">
        <v>3299</v>
      </c>
      <c r="G1713" s="4"/>
      <c r="H1713" s="4"/>
      <c r="I1713" s="5"/>
      <c r="J1713" s="14" t="str">
        <f t="shared" si="52"/>
        <v/>
      </c>
      <c r="K1713" s="15"/>
      <c r="L1713" s="10" t="s">
        <v>25</v>
      </c>
      <c r="M1713" s="10"/>
      <c r="N1713" s="14" t="str">
        <f t="shared" si="53"/>
        <v/>
      </c>
      <c r="O1713" s="10" t="s">
        <v>25</v>
      </c>
      <c r="P1713" s="16"/>
    </row>
    <row r="1714" spans="2:16" ht="57.95" customHeight="1" x14ac:dyDescent="0.25">
      <c r="B1714" s="10" t="s">
        <v>3295</v>
      </c>
      <c r="C1714" s="10" t="s">
        <v>3458</v>
      </c>
      <c r="D1714" s="11" t="s">
        <v>3297</v>
      </c>
      <c r="E1714" s="22" t="s">
        <v>3459</v>
      </c>
      <c r="F1714" s="13" t="s">
        <v>3299</v>
      </c>
      <c r="G1714" s="4"/>
      <c r="H1714" s="4"/>
      <c r="I1714" s="5"/>
      <c r="J1714" s="14" t="str">
        <f t="shared" si="52"/>
        <v/>
      </c>
      <c r="K1714" s="15"/>
      <c r="L1714" s="10" t="s">
        <v>25</v>
      </c>
      <c r="M1714" s="10"/>
      <c r="N1714" s="14" t="str">
        <f t="shared" si="53"/>
        <v/>
      </c>
      <c r="O1714" s="10" t="s">
        <v>25</v>
      </c>
      <c r="P1714" s="16"/>
    </row>
    <row r="1715" spans="2:16" ht="43.5" customHeight="1" x14ac:dyDescent="0.25">
      <c r="B1715" s="10" t="s">
        <v>3295</v>
      </c>
      <c r="C1715" s="10" t="s">
        <v>3460</v>
      </c>
      <c r="D1715" s="11" t="s">
        <v>3297</v>
      </c>
      <c r="E1715" s="22" t="s">
        <v>3461</v>
      </c>
      <c r="F1715" s="13" t="s">
        <v>3299</v>
      </c>
      <c r="G1715" s="4"/>
      <c r="H1715" s="4"/>
      <c r="I1715" s="5"/>
      <c r="J1715" s="14" t="str">
        <f t="shared" si="52"/>
        <v/>
      </c>
      <c r="K1715" s="15"/>
      <c r="L1715" s="10" t="s">
        <v>25</v>
      </c>
      <c r="M1715" s="10"/>
      <c r="N1715" s="14" t="str">
        <f t="shared" si="53"/>
        <v/>
      </c>
      <c r="O1715" s="10" t="s">
        <v>25</v>
      </c>
      <c r="P1715" s="16"/>
    </row>
    <row r="1716" spans="2:16" ht="43.5" customHeight="1" x14ac:dyDescent="0.25">
      <c r="B1716" s="10" t="s">
        <v>3295</v>
      </c>
      <c r="C1716" s="10" t="s">
        <v>3462</v>
      </c>
      <c r="D1716" s="11" t="s">
        <v>3297</v>
      </c>
      <c r="E1716" s="22" t="s">
        <v>3463</v>
      </c>
      <c r="F1716" s="13" t="s">
        <v>3299</v>
      </c>
      <c r="G1716" s="4"/>
      <c r="H1716" s="4"/>
      <c r="I1716" s="5"/>
      <c r="J1716" s="14" t="str">
        <f t="shared" si="52"/>
        <v/>
      </c>
      <c r="K1716" s="15"/>
      <c r="L1716" s="10" t="s">
        <v>25</v>
      </c>
      <c r="M1716" s="10"/>
      <c r="N1716" s="14" t="str">
        <f t="shared" si="53"/>
        <v/>
      </c>
      <c r="O1716" s="10" t="s">
        <v>25</v>
      </c>
      <c r="P1716" s="16"/>
    </row>
    <row r="1717" spans="2:16" ht="43.5" customHeight="1" x14ac:dyDescent="0.25">
      <c r="B1717" s="10" t="s">
        <v>3295</v>
      </c>
      <c r="C1717" s="10" t="s">
        <v>3464</v>
      </c>
      <c r="D1717" s="11" t="s">
        <v>3297</v>
      </c>
      <c r="E1717" s="22" t="s">
        <v>3465</v>
      </c>
      <c r="F1717" s="13" t="s">
        <v>3299</v>
      </c>
      <c r="G1717" s="4"/>
      <c r="H1717" s="4"/>
      <c r="I1717" s="5"/>
      <c r="J1717" s="14" t="str">
        <f t="shared" si="52"/>
        <v/>
      </c>
      <c r="K1717" s="15"/>
      <c r="L1717" s="10" t="s">
        <v>25</v>
      </c>
      <c r="M1717" s="10"/>
      <c r="N1717" s="14" t="str">
        <f t="shared" si="53"/>
        <v/>
      </c>
      <c r="O1717" s="10" t="s">
        <v>36</v>
      </c>
      <c r="P1717" s="16"/>
    </row>
    <row r="1718" spans="2:16" ht="43.5" customHeight="1" x14ac:dyDescent="0.25">
      <c r="B1718" s="10" t="s">
        <v>3295</v>
      </c>
      <c r="C1718" s="10" t="s">
        <v>3466</v>
      </c>
      <c r="D1718" s="11" t="s">
        <v>3297</v>
      </c>
      <c r="E1718" s="22" t="s">
        <v>3467</v>
      </c>
      <c r="F1718" s="13" t="s">
        <v>3299</v>
      </c>
      <c r="G1718" s="4"/>
      <c r="H1718" s="4"/>
      <c r="I1718" s="5"/>
      <c r="J1718" s="14" t="str">
        <f t="shared" si="52"/>
        <v/>
      </c>
      <c r="K1718" s="15"/>
      <c r="L1718" s="10" t="s">
        <v>25</v>
      </c>
      <c r="M1718" s="10"/>
      <c r="N1718" s="14" t="str">
        <f t="shared" si="53"/>
        <v/>
      </c>
      <c r="O1718" s="10" t="s">
        <v>36</v>
      </c>
      <c r="P1718" s="16"/>
    </row>
    <row r="1719" spans="2:16" ht="57.95" customHeight="1" x14ac:dyDescent="0.25">
      <c r="B1719" s="10" t="s">
        <v>3295</v>
      </c>
      <c r="C1719" s="10" t="s">
        <v>3468</v>
      </c>
      <c r="D1719" s="11" t="s">
        <v>3297</v>
      </c>
      <c r="E1719" s="22" t="s">
        <v>3469</v>
      </c>
      <c r="F1719" s="13" t="s">
        <v>3299</v>
      </c>
      <c r="G1719" s="4"/>
      <c r="H1719" s="4"/>
      <c r="I1719" s="5"/>
      <c r="J1719" s="14" t="str">
        <f t="shared" si="52"/>
        <v/>
      </c>
      <c r="K1719" s="15"/>
      <c r="L1719" s="10" t="s">
        <v>25</v>
      </c>
      <c r="M1719" s="10"/>
      <c r="N1719" s="14" t="str">
        <f t="shared" si="53"/>
        <v/>
      </c>
      <c r="O1719" s="10" t="s">
        <v>36</v>
      </c>
      <c r="P1719" s="16"/>
    </row>
    <row r="1720" spans="2:16" ht="43.5" customHeight="1" x14ac:dyDescent="0.25">
      <c r="B1720" s="10" t="s">
        <v>3295</v>
      </c>
      <c r="C1720" s="10" t="s">
        <v>3470</v>
      </c>
      <c r="D1720" s="11" t="s">
        <v>3297</v>
      </c>
      <c r="E1720" s="22" t="s">
        <v>3471</v>
      </c>
      <c r="F1720" s="13" t="s">
        <v>3299</v>
      </c>
      <c r="G1720" s="4"/>
      <c r="H1720" s="4"/>
      <c r="I1720" s="5"/>
      <c r="J1720" s="14" t="str">
        <f t="shared" si="52"/>
        <v/>
      </c>
      <c r="K1720" s="15"/>
      <c r="L1720" s="10" t="s">
        <v>25</v>
      </c>
      <c r="M1720" s="10"/>
      <c r="N1720" s="14" t="str">
        <f t="shared" si="53"/>
        <v/>
      </c>
      <c r="O1720" s="10" t="s">
        <v>36</v>
      </c>
      <c r="P1720" s="16"/>
    </row>
    <row r="1721" spans="2:16" ht="43.5" customHeight="1" x14ac:dyDescent="0.25">
      <c r="B1721" s="10" t="s">
        <v>3295</v>
      </c>
      <c r="C1721" s="10" t="s">
        <v>3472</v>
      </c>
      <c r="D1721" s="11" t="s">
        <v>3297</v>
      </c>
      <c r="E1721" s="22" t="s">
        <v>3473</v>
      </c>
      <c r="F1721" s="13" t="s">
        <v>3299</v>
      </c>
      <c r="G1721" s="4"/>
      <c r="H1721" s="4"/>
      <c r="I1721" s="5"/>
      <c r="J1721" s="14" t="str">
        <f t="shared" si="52"/>
        <v/>
      </c>
      <c r="K1721" s="15"/>
      <c r="L1721" s="10" t="s">
        <v>25</v>
      </c>
      <c r="M1721" s="10"/>
      <c r="N1721" s="14" t="str">
        <f t="shared" si="53"/>
        <v/>
      </c>
      <c r="O1721" s="10" t="s">
        <v>36</v>
      </c>
      <c r="P1721" s="16"/>
    </row>
    <row r="1722" spans="2:16" ht="43.5" customHeight="1" x14ac:dyDescent="0.25">
      <c r="B1722" s="10" t="s">
        <v>3295</v>
      </c>
      <c r="C1722" s="10" t="s">
        <v>3474</v>
      </c>
      <c r="D1722" s="11" t="s">
        <v>3297</v>
      </c>
      <c r="E1722" s="22" t="s">
        <v>3475</v>
      </c>
      <c r="F1722" s="13" t="s">
        <v>3299</v>
      </c>
      <c r="G1722" s="4"/>
      <c r="H1722" s="4"/>
      <c r="I1722" s="5"/>
      <c r="J1722" s="14" t="str">
        <f t="shared" si="52"/>
        <v/>
      </c>
      <c r="K1722" s="15"/>
      <c r="L1722" s="10" t="s">
        <v>25</v>
      </c>
      <c r="M1722" s="10"/>
      <c r="N1722" s="14" t="str">
        <f t="shared" si="53"/>
        <v/>
      </c>
      <c r="O1722" s="10" t="s">
        <v>36</v>
      </c>
      <c r="P1722" s="16"/>
    </row>
    <row r="1723" spans="2:16" ht="43.5" customHeight="1" x14ac:dyDescent="0.25">
      <c r="B1723" s="10" t="s">
        <v>3295</v>
      </c>
      <c r="C1723" s="10" t="s">
        <v>3476</v>
      </c>
      <c r="D1723" s="11" t="s">
        <v>3297</v>
      </c>
      <c r="E1723" s="22" t="s">
        <v>3477</v>
      </c>
      <c r="F1723" s="13" t="s">
        <v>3299</v>
      </c>
      <c r="G1723" s="4"/>
      <c r="H1723" s="4"/>
      <c r="I1723" s="5"/>
      <c r="J1723" s="14" t="str">
        <f t="shared" si="52"/>
        <v/>
      </c>
      <c r="K1723" s="15"/>
      <c r="L1723" s="10" t="s">
        <v>25</v>
      </c>
      <c r="M1723" s="10"/>
      <c r="N1723" s="14" t="str">
        <f t="shared" si="53"/>
        <v/>
      </c>
      <c r="O1723" s="10" t="s">
        <v>36</v>
      </c>
      <c r="P1723" s="16"/>
    </row>
    <row r="1724" spans="2:16" ht="43.5" customHeight="1" x14ac:dyDescent="0.25">
      <c r="B1724" s="10" t="s">
        <v>3295</v>
      </c>
      <c r="C1724" s="10" t="s">
        <v>3478</v>
      </c>
      <c r="D1724" s="11" t="s">
        <v>3297</v>
      </c>
      <c r="E1724" s="22" t="s">
        <v>3479</v>
      </c>
      <c r="F1724" s="13" t="s">
        <v>3299</v>
      </c>
      <c r="G1724" s="4"/>
      <c r="H1724" s="4"/>
      <c r="I1724" s="5"/>
      <c r="J1724" s="14" t="str">
        <f t="shared" si="52"/>
        <v/>
      </c>
      <c r="K1724" s="15"/>
      <c r="L1724" s="10" t="s">
        <v>25</v>
      </c>
      <c r="M1724" s="10"/>
      <c r="N1724" s="14" t="str">
        <f t="shared" si="53"/>
        <v/>
      </c>
      <c r="O1724" s="10" t="s">
        <v>36</v>
      </c>
      <c r="P1724" s="16"/>
    </row>
    <row r="1725" spans="2:16" ht="43.5" customHeight="1" x14ac:dyDescent="0.25">
      <c r="B1725" s="10" t="s">
        <v>3295</v>
      </c>
      <c r="C1725" s="10" t="s">
        <v>3480</v>
      </c>
      <c r="D1725" s="11" t="s">
        <v>3297</v>
      </c>
      <c r="E1725" s="22" t="s">
        <v>3481</v>
      </c>
      <c r="F1725" s="13" t="s">
        <v>3299</v>
      </c>
      <c r="G1725" s="4"/>
      <c r="H1725" s="4"/>
      <c r="I1725" s="5"/>
      <c r="J1725" s="14" t="str">
        <f t="shared" si="52"/>
        <v/>
      </c>
      <c r="K1725" s="15"/>
      <c r="L1725" s="10" t="s">
        <v>25</v>
      </c>
      <c r="M1725" s="10"/>
      <c r="N1725" s="14" t="str">
        <f t="shared" si="53"/>
        <v/>
      </c>
      <c r="O1725" s="10" t="s">
        <v>36</v>
      </c>
      <c r="P1725" s="16"/>
    </row>
    <row r="1726" spans="2:16" ht="57.95" customHeight="1" x14ac:dyDescent="0.25">
      <c r="B1726" s="10" t="s">
        <v>3295</v>
      </c>
      <c r="C1726" s="10" t="s">
        <v>3482</v>
      </c>
      <c r="D1726" s="11" t="s">
        <v>3297</v>
      </c>
      <c r="E1726" s="22" t="s">
        <v>3483</v>
      </c>
      <c r="F1726" s="13" t="s">
        <v>3299</v>
      </c>
      <c r="G1726" s="4"/>
      <c r="H1726" s="4"/>
      <c r="I1726" s="5"/>
      <c r="J1726" s="14" t="str">
        <f t="shared" si="52"/>
        <v/>
      </c>
      <c r="K1726" s="15"/>
      <c r="L1726" s="10" t="s">
        <v>25</v>
      </c>
      <c r="M1726" s="10"/>
      <c r="N1726" s="14" t="str">
        <f t="shared" si="53"/>
        <v/>
      </c>
      <c r="O1726" s="10" t="s">
        <v>36</v>
      </c>
      <c r="P1726" s="16"/>
    </row>
    <row r="1727" spans="2:16" ht="57.95" customHeight="1" x14ac:dyDescent="0.25">
      <c r="B1727" s="10" t="s">
        <v>3295</v>
      </c>
      <c r="C1727" s="10" t="s">
        <v>3484</v>
      </c>
      <c r="D1727" s="11" t="s">
        <v>3297</v>
      </c>
      <c r="E1727" s="22" t="s">
        <v>3485</v>
      </c>
      <c r="F1727" s="13" t="s">
        <v>3299</v>
      </c>
      <c r="G1727" s="4"/>
      <c r="H1727" s="4"/>
      <c r="I1727" s="5"/>
      <c r="J1727" s="14" t="str">
        <f t="shared" si="52"/>
        <v/>
      </c>
      <c r="K1727" s="15"/>
      <c r="L1727" s="10" t="s">
        <v>25</v>
      </c>
      <c r="M1727" s="10"/>
      <c r="N1727" s="14" t="str">
        <f t="shared" si="53"/>
        <v/>
      </c>
      <c r="O1727" s="10" t="s">
        <v>36</v>
      </c>
      <c r="P1727" s="16"/>
    </row>
    <row r="1728" spans="2:16" ht="57.95" customHeight="1" x14ac:dyDescent="0.25">
      <c r="B1728" s="10" t="s">
        <v>3295</v>
      </c>
      <c r="C1728" s="10" t="s">
        <v>3486</v>
      </c>
      <c r="D1728" s="11" t="s">
        <v>3297</v>
      </c>
      <c r="E1728" s="22" t="s">
        <v>3487</v>
      </c>
      <c r="F1728" s="13" t="s">
        <v>3299</v>
      </c>
      <c r="G1728" s="4"/>
      <c r="H1728" s="4"/>
      <c r="I1728" s="5"/>
      <c r="J1728" s="14" t="str">
        <f t="shared" si="52"/>
        <v/>
      </c>
      <c r="K1728" s="15"/>
      <c r="L1728" s="10" t="s">
        <v>25</v>
      </c>
      <c r="M1728" s="10"/>
      <c r="N1728" s="14" t="str">
        <f t="shared" si="53"/>
        <v/>
      </c>
      <c r="O1728" s="10" t="s">
        <v>36</v>
      </c>
      <c r="P1728" s="16"/>
    </row>
    <row r="1729" spans="2:16" ht="57.95" customHeight="1" x14ac:dyDescent="0.25">
      <c r="B1729" s="10" t="s">
        <v>3295</v>
      </c>
      <c r="C1729" s="10" t="s">
        <v>3488</v>
      </c>
      <c r="D1729" s="11" t="s">
        <v>3297</v>
      </c>
      <c r="E1729" s="22" t="s">
        <v>3489</v>
      </c>
      <c r="F1729" s="13" t="s">
        <v>3299</v>
      </c>
      <c r="G1729" s="4"/>
      <c r="H1729" s="4"/>
      <c r="I1729" s="5"/>
      <c r="J1729" s="14" t="str">
        <f t="shared" si="52"/>
        <v/>
      </c>
      <c r="K1729" s="15"/>
      <c r="L1729" s="10" t="s">
        <v>25</v>
      </c>
      <c r="M1729" s="10"/>
      <c r="N1729" s="14" t="str">
        <f t="shared" si="53"/>
        <v/>
      </c>
      <c r="O1729" s="10" t="s">
        <v>36</v>
      </c>
      <c r="P1729" s="16"/>
    </row>
    <row r="1730" spans="2:16" ht="43.5" customHeight="1" x14ac:dyDescent="0.25">
      <c r="B1730" s="10" t="s">
        <v>3295</v>
      </c>
      <c r="C1730" s="10" t="s">
        <v>3490</v>
      </c>
      <c r="D1730" s="11" t="s">
        <v>3297</v>
      </c>
      <c r="E1730" s="22" t="s">
        <v>3491</v>
      </c>
      <c r="F1730" s="13" t="s">
        <v>3299</v>
      </c>
      <c r="G1730" s="4"/>
      <c r="H1730" s="4"/>
      <c r="I1730" s="5"/>
      <c r="J1730" s="14" t="str">
        <f t="shared" si="52"/>
        <v/>
      </c>
      <c r="K1730" s="15"/>
      <c r="L1730" s="10" t="s">
        <v>25</v>
      </c>
      <c r="M1730" s="10"/>
      <c r="N1730" s="14" t="str">
        <f t="shared" si="53"/>
        <v/>
      </c>
      <c r="O1730" s="10" t="s">
        <v>36</v>
      </c>
      <c r="P1730" s="16"/>
    </row>
    <row r="1731" spans="2:16" ht="43.5" customHeight="1" x14ac:dyDescent="0.25">
      <c r="B1731" s="10" t="s">
        <v>3295</v>
      </c>
      <c r="C1731" s="10" t="s">
        <v>3492</v>
      </c>
      <c r="D1731" s="11" t="s">
        <v>3297</v>
      </c>
      <c r="E1731" s="22" t="s">
        <v>3493</v>
      </c>
      <c r="F1731" s="13" t="s">
        <v>3299</v>
      </c>
      <c r="G1731" s="4"/>
      <c r="H1731" s="4"/>
      <c r="I1731" s="5"/>
      <c r="J1731" s="14" t="str">
        <f t="shared" si="52"/>
        <v/>
      </c>
      <c r="K1731" s="15"/>
      <c r="L1731" s="10" t="s">
        <v>25</v>
      </c>
      <c r="M1731" s="10"/>
      <c r="N1731" s="14" t="str">
        <f t="shared" si="53"/>
        <v/>
      </c>
      <c r="O1731" s="10" t="s">
        <v>36</v>
      </c>
      <c r="P1731" s="16"/>
    </row>
    <row r="1732" spans="2:16" ht="57.95" customHeight="1" x14ac:dyDescent="0.25">
      <c r="B1732" s="10" t="s">
        <v>3295</v>
      </c>
      <c r="C1732" s="10" t="s">
        <v>3494</v>
      </c>
      <c r="D1732" s="11" t="s">
        <v>3297</v>
      </c>
      <c r="E1732" s="22" t="s">
        <v>3495</v>
      </c>
      <c r="F1732" s="13" t="s">
        <v>3299</v>
      </c>
      <c r="G1732" s="4"/>
      <c r="H1732" s="4"/>
      <c r="I1732" s="5"/>
      <c r="J1732" s="14" t="str">
        <f t="shared" si="52"/>
        <v/>
      </c>
      <c r="K1732" s="15"/>
      <c r="L1732" s="10" t="s">
        <v>25</v>
      </c>
      <c r="M1732" s="10"/>
      <c r="N1732" s="14" t="str">
        <f t="shared" si="53"/>
        <v/>
      </c>
      <c r="O1732" s="10" t="s">
        <v>36</v>
      </c>
      <c r="P1732" s="16"/>
    </row>
    <row r="1733" spans="2:16" ht="57.95" customHeight="1" x14ac:dyDescent="0.25">
      <c r="B1733" s="10" t="s">
        <v>3295</v>
      </c>
      <c r="C1733" s="10" t="s">
        <v>3496</v>
      </c>
      <c r="D1733" s="11" t="s">
        <v>3297</v>
      </c>
      <c r="E1733" s="22" t="s">
        <v>3497</v>
      </c>
      <c r="F1733" s="13" t="s">
        <v>3299</v>
      </c>
      <c r="G1733" s="4"/>
      <c r="H1733" s="4"/>
      <c r="I1733" s="5"/>
      <c r="J1733" s="14" t="str">
        <f t="shared" si="52"/>
        <v/>
      </c>
      <c r="K1733" s="15"/>
      <c r="L1733" s="10" t="s">
        <v>25</v>
      </c>
      <c r="M1733" s="10"/>
      <c r="N1733" s="14" t="str">
        <f t="shared" si="53"/>
        <v/>
      </c>
      <c r="O1733" s="10" t="s">
        <v>36</v>
      </c>
      <c r="P1733" s="16"/>
    </row>
    <row r="1734" spans="2:16" ht="57.95" customHeight="1" x14ac:dyDescent="0.25">
      <c r="B1734" s="10" t="s">
        <v>3295</v>
      </c>
      <c r="C1734" s="10" t="s">
        <v>3498</v>
      </c>
      <c r="D1734" s="11" t="s">
        <v>3297</v>
      </c>
      <c r="E1734" s="22" t="s">
        <v>3499</v>
      </c>
      <c r="F1734" s="13" t="s">
        <v>3299</v>
      </c>
      <c r="G1734" s="4"/>
      <c r="H1734" s="4"/>
      <c r="I1734" s="5"/>
      <c r="J1734" s="14" t="str">
        <f t="shared" si="52"/>
        <v/>
      </c>
      <c r="K1734" s="15"/>
      <c r="L1734" s="10" t="s">
        <v>25</v>
      </c>
      <c r="M1734" s="10"/>
      <c r="N1734" s="14" t="str">
        <f t="shared" si="53"/>
        <v/>
      </c>
      <c r="O1734" s="10" t="s">
        <v>36</v>
      </c>
      <c r="P1734" s="16"/>
    </row>
    <row r="1735" spans="2:16" ht="43.5" customHeight="1" x14ac:dyDescent="0.25">
      <c r="B1735" s="10" t="s">
        <v>3295</v>
      </c>
      <c r="C1735" s="10" t="s">
        <v>3500</v>
      </c>
      <c r="D1735" s="11" t="s">
        <v>3297</v>
      </c>
      <c r="E1735" s="22" t="s">
        <v>3501</v>
      </c>
      <c r="F1735" s="13" t="s">
        <v>3299</v>
      </c>
      <c r="G1735" s="4"/>
      <c r="H1735" s="4"/>
      <c r="I1735" s="5"/>
      <c r="J1735" s="14" t="str">
        <f t="shared" ref="J1735:J1798" si="54">IF(G1735&lt;&gt;"Sim","",IF(H1735="Atende",5,IF(H1735="Atende parcialmente",2,IF(H1735="Não atende",0,""))))</f>
        <v/>
      </c>
      <c r="K1735" s="15"/>
      <c r="L1735" s="10" t="s">
        <v>25</v>
      </c>
      <c r="M1735" s="10"/>
      <c r="N1735" s="14" t="str">
        <f t="shared" ref="N1735:N1798" si="55">IF(L1735&lt;&gt;"Sim","",IF(M1735="Atende",5,IF(M1735="Atende parcialmente",2,IF(M1735="Não atende",0,""))))</f>
        <v/>
      </c>
      <c r="O1735" s="10" t="s">
        <v>36</v>
      </c>
      <c r="P1735" s="16"/>
    </row>
    <row r="1736" spans="2:16" ht="43.5" customHeight="1" x14ac:dyDescent="0.25">
      <c r="B1736" s="10" t="s">
        <v>3295</v>
      </c>
      <c r="C1736" s="10" t="s">
        <v>3502</v>
      </c>
      <c r="D1736" s="11" t="s">
        <v>3297</v>
      </c>
      <c r="E1736" s="22" t="s">
        <v>3503</v>
      </c>
      <c r="F1736" s="13" t="s">
        <v>3299</v>
      </c>
      <c r="G1736" s="4"/>
      <c r="H1736" s="4"/>
      <c r="I1736" s="5"/>
      <c r="J1736" s="14" t="str">
        <f t="shared" si="54"/>
        <v/>
      </c>
      <c r="K1736" s="15"/>
      <c r="L1736" s="10" t="s">
        <v>25</v>
      </c>
      <c r="M1736" s="10"/>
      <c r="N1736" s="14" t="str">
        <f t="shared" si="55"/>
        <v/>
      </c>
      <c r="O1736" s="10" t="s">
        <v>36</v>
      </c>
      <c r="P1736" s="16"/>
    </row>
    <row r="1737" spans="2:16" ht="43.5" customHeight="1" x14ac:dyDescent="0.25">
      <c r="B1737" s="10" t="s">
        <v>3295</v>
      </c>
      <c r="C1737" s="10" t="s">
        <v>3504</v>
      </c>
      <c r="D1737" s="11" t="s">
        <v>3297</v>
      </c>
      <c r="E1737" s="22" t="s">
        <v>3505</v>
      </c>
      <c r="F1737" s="13" t="s">
        <v>3299</v>
      </c>
      <c r="G1737" s="4"/>
      <c r="H1737" s="4"/>
      <c r="I1737" s="5"/>
      <c r="J1737" s="14" t="str">
        <f t="shared" si="54"/>
        <v/>
      </c>
      <c r="K1737" s="15"/>
      <c r="L1737" s="10" t="s">
        <v>25</v>
      </c>
      <c r="M1737" s="10"/>
      <c r="N1737" s="14" t="str">
        <f t="shared" si="55"/>
        <v/>
      </c>
      <c r="O1737" s="10" t="s">
        <v>36</v>
      </c>
      <c r="P1737" s="16"/>
    </row>
    <row r="1738" spans="2:16" ht="57.95" customHeight="1" x14ac:dyDescent="0.25">
      <c r="B1738" s="10" t="s">
        <v>3295</v>
      </c>
      <c r="C1738" s="10" t="s">
        <v>3506</v>
      </c>
      <c r="D1738" s="11" t="s">
        <v>3297</v>
      </c>
      <c r="E1738" s="22" t="s">
        <v>3507</v>
      </c>
      <c r="F1738" s="13" t="s">
        <v>3299</v>
      </c>
      <c r="G1738" s="4"/>
      <c r="H1738" s="4"/>
      <c r="I1738" s="5"/>
      <c r="J1738" s="14" t="str">
        <f t="shared" si="54"/>
        <v/>
      </c>
      <c r="K1738" s="15"/>
      <c r="L1738" s="10" t="s">
        <v>25</v>
      </c>
      <c r="M1738" s="10"/>
      <c r="N1738" s="14" t="str">
        <f t="shared" si="55"/>
        <v/>
      </c>
      <c r="O1738" s="10" t="s">
        <v>36</v>
      </c>
      <c r="P1738" s="16"/>
    </row>
    <row r="1739" spans="2:16" ht="57.95" customHeight="1" x14ac:dyDescent="0.25">
      <c r="B1739" s="10" t="s">
        <v>3295</v>
      </c>
      <c r="C1739" s="10" t="s">
        <v>3508</v>
      </c>
      <c r="D1739" s="11" t="s">
        <v>3297</v>
      </c>
      <c r="E1739" s="22" t="s">
        <v>3509</v>
      </c>
      <c r="F1739" s="13" t="s">
        <v>3299</v>
      </c>
      <c r="G1739" s="4"/>
      <c r="H1739" s="4"/>
      <c r="I1739" s="5"/>
      <c r="J1739" s="14" t="str">
        <f t="shared" si="54"/>
        <v/>
      </c>
      <c r="K1739" s="15"/>
      <c r="L1739" s="10" t="s">
        <v>25</v>
      </c>
      <c r="M1739" s="10"/>
      <c r="N1739" s="14" t="str">
        <f t="shared" si="55"/>
        <v/>
      </c>
      <c r="O1739" s="10" t="s">
        <v>36</v>
      </c>
      <c r="P1739" s="16"/>
    </row>
    <row r="1740" spans="2:16" ht="57.95" customHeight="1" x14ac:dyDescent="0.25">
      <c r="B1740" s="10" t="s">
        <v>3295</v>
      </c>
      <c r="C1740" s="10" t="s">
        <v>3510</v>
      </c>
      <c r="D1740" s="11" t="s">
        <v>3297</v>
      </c>
      <c r="E1740" s="22" t="s">
        <v>3511</v>
      </c>
      <c r="F1740" s="13" t="s">
        <v>3299</v>
      </c>
      <c r="G1740" s="4"/>
      <c r="H1740" s="4"/>
      <c r="I1740" s="5"/>
      <c r="J1740" s="14" t="str">
        <f t="shared" si="54"/>
        <v/>
      </c>
      <c r="K1740" s="15"/>
      <c r="L1740" s="10" t="s">
        <v>25</v>
      </c>
      <c r="M1740" s="10"/>
      <c r="N1740" s="14" t="str">
        <f t="shared" si="55"/>
        <v/>
      </c>
      <c r="O1740" s="10" t="s">
        <v>36</v>
      </c>
      <c r="P1740" s="16"/>
    </row>
    <row r="1741" spans="2:16" ht="57.95" customHeight="1" x14ac:dyDescent="0.25">
      <c r="B1741" s="10" t="s">
        <v>3295</v>
      </c>
      <c r="C1741" s="10" t="s">
        <v>3512</v>
      </c>
      <c r="D1741" s="11" t="s">
        <v>3297</v>
      </c>
      <c r="E1741" s="22" t="s">
        <v>3513</v>
      </c>
      <c r="F1741" s="13" t="s">
        <v>3299</v>
      </c>
      <c r="G1741" s="4"/>
      <c r="H1741" s="4"/>
      <c r="I1741" s="5"/>
      <c r="J1741" s="14" t="str">
        <f t="shared" si="54"/>
        <v/>
      </c>
      <c r="K1741" s="15"/>
      <c r="L1741" s="10" t="s">
        <v>25</v>
      </c>
      <c r="M1741" s="10"/>
      <c r="N1741" s="14" t="str">
        <f t="shared" si="55"/>
        <v/>
      </c>
      <c r="O1741" s="10" t="s">
        <v>36</v>
      </c>
      <c r="P1741" s="16"/>
    </row>
    <row r="1742" spans="2:16" ht="72.599999999999994" customHeight="1" x14ac:dyDescent="0.25">
      <c r="B1742" s="10" t="s">
        <v>3295</v>
      </c>
      <c r="C1742" s="10" t="s">
        <v>3514</v>
      </c>
      <c r="D1742" s="11" t="s">
        <v>3297</v>
      </c>
      <c r="E1742" s="22" t="s">
        <v>3515</v>
      </c>
      <c r="F1742" s="13" t="s">
        <v>3299</v>
      </c>
      <c r="G1742" s="4"/>
      <c r="H1742" s="4"/>
      <c r="I1742" s="5"/>
      <c r="J1742" s="14" t="str">
        <f t="shared" si="54"/>
        <v/>
      </c>
      <c r="K1742" s="15"/>
      <c r="L1742" s="10" t="s">
        <v>25</v>
      </c>
      <c r="M1742" s="10"/>
      <c r="N1742" s="14" t="str">
        <f t="shared" si="55"/>
        <v/>
      </c>
      <c r="O1742" s="10" t="s">
        <v>36</v>
      </c>
      <c r="P1742" s="16"/>
    </row>
    <row r="1743" spans="2:16" ht="57.95" customHeight="1" x14ac:dyDescent="0.25">
      <c r="B1743" s="10" t="s">
        <v>3295</v>
      </c>
      <c r="C1743" s="10" t="s">
        <v>3516</v>
      </c>
      <c r="D1743" s="11" t="s">
        <v>3297</v>
      </c>
      <c r="E1743" s="22" t="s">
        <v>3517</v>
      </c>
      <c r="F1743" s="13" t="s">
        <v>3299</v>
      </c>
      <c r="G1743" s="4"/>
      <c r="H1743" s="4"/>
      <c r="I1743" s="5"/>
      <c r="J1743" s="14" t="str">
        <f t="shared" si="54"/>
        <v/>
      </c>
      <c r="K1743" s="15"/>
      <c r="L1743" s="10" t="s">
        <v>25</v>
      </c>
      <c r="M1743" s="10"/>
      <c r="N1743" s="14" t="str">
        <f t="shared" si="55"/>
        <v/>
      </c>
      <c r="O1743" s="10" t="s">
        <v>36</v>
      </c>
      <c r="P1743" s="16"/>
    </row>
    <row r="1744" spans="2:16" ht="57.95" customHeight="1" x14ac:dyDescent="0.25">
      <c r="B1744" s="10" t="s">
        <v>3295</v>
      </c>
      <c r="C1744" s="10" t="s">
        <v>3518</v>
      </c>
      <c r="D1744" s="11" t="s">
        <v>3297</v>
      </c>
      <c r="E1744" s="22" t="s">
        <v>3519</v>
      </c>
      <c r="F1744" s="13" t="s">
        <v>3299</v>
      </c>
      <c r="G1744" s="4"/>
      <c r="H1744" s="4"/>
      <c r="I1744" s="5"/>
      <c r="J1744" s="14" t="str">
        <f t="shared" si="54"/>
        <v/>
      </c>
      <c r="K1744" s="15"/>
      <c r="L1744" s="10" t="s">
        <v>25</v>
      </c>
      <c r="M1744" s="10"/>
      <c r="N1744" s="14" t="str">
        <f t="shared" si="55"/>
        <v/>
      </c>
      <c r="O1744" s="10" t="s">
        <v>36</v>
      </c>
      <c r="P1744" s="16"/>
    </row>
    <row r="1745" spans="2:16" ht="57.95" customHeight="1" x14ac:dyDescent="0.25">
      <c r="B1745" s="10" t="s">
        <v>3295</v>
      </c>
      <c r="C1745" s="10" t="s">
        <v>3520</v>
      </c>
      <c r="D1745" s="11" t="s">
        <v>3297</v>
      </c>
      <c r="E1745" s="22" t="s">
        <v>3521</v>
      </c>
      <c r="F1745" s="13" t="s">
        <v>3299</v>
      </c>
      <c r="G1745" s="4"/>
      <c r="H1745" s="4"/>
      <c r="I1745" s="5"/>
      <c r="J1745" s="14" t="str">
        <f t="shared" si="54"/>
        <v/>
      </c>
      <c r="K1745" s="15"/>
      <c r="L1745" s="10" t="s">
        <v>25</v>
      </c>
      <c r="M1745" s="10"/>
      <c r="N1745" s="14" t="str">
        <f t="shared" si="55"/>
        <v/>
      </c>
      <c r="O1745" s="10" t="s">
        <v>36</v>
      </c>
      <c r="P1745" s="16"/>
    </row>
    <row r="1746" spans="2:16" ht="57.95" customHeight="1" x14ac:dyDescent="0.25">
      <c r="B1746" s="10" t="s">
        <v>3295</v>
      </c>
      <c r="C1746" s="10" t="s">
        <v>3522</v>
      </c>
      <c r="D1746" s="11" t="s">
        <v>3297</v>
      </c>
      <c r="E1746" s="22" t="s">
        <v>3523</v>
      </c>
      <c r="F1746" s="13" t="s">
        <v>3299</v>
      </c>
      <c r="G1746" s="4"/>
      <c r="H1746" s="4"/>
      <c r="I1746" s="5"/>
      <c r="J1746" s="14" t="str">
        <f t="shared" si="54"/>
        <v/>
      </c>
      <c r="K1746" s="15"/>
      <c r="L1746" s="10" t="s">
        <v>25</v>
      </c>
      <c r="M1746" s="10"/>
      <c r="N1746" s="14" t="str">
        <f t="shared" si="55"/>
        <v/>
      </c>
      <c r="O1746" s="10" t="s">
        <v>36</v>
      </c>
      <c r="P1746" s="16"/>
    </row>
    <row r="1747" spans="2:16" ht="57.95" customHeight="1" x14ac:dyDescent="0.25">
      <c r="B1747" s="10" t="s">
        <v>3295</v>
      </c>
      <c r="C1747" s="10" t="s">
        <v>3524</v>
      </c>
      <c r="D1747" s="11" t="s">
        <v>3297</v>
      </c>
      <c r="E1747" s="22" t="s">
        <v>3525</v>
      </c>
      <c r="F1747" s="13" t="s">
        <v>3299</v>
      </c>
      <c r="G1747" s="4"/>
      <c r="H1747" s="4"/>
      <c r="I1747" s="5"/>
      <c r="J1747" s="14" t="str">
        <f t="shared" si="54"/>
        <v/>
      </c>
      <c r="K1747" s="15"/>
      <c r="L1747" s="10" t="s">
        <v>25</v>
      </c>
      <c r="M1747" s="10"/>
      <c r="N1747" s="14" t="str">
        <f t="shared" si="55"/>
        <v/>
      </c>
      <c r="O1747" s="10" t="s">
        <v>25</v>
      </c>
      <c r="P1747" s="16"/>
    </row>
    <row r="1748" spans="2:16" ht="57.95" customHeight="1" x14ac:dyDescent="0.25">
      <c r="B1748" s="10" t="s">
        <v>3295</v>
      </c>
      <c r="C1748" s="10" t="s">
        <v>3526</v>
      </c>
      <c r="D1748" s="11" t="s">
        <v>3297</v>
      </c>
      <c r="E1748" s="22" t="s">
        <v>3527</v>
      </c>
      <c r="F1748" s="13" t="s">
        <v>3299</v>
      </c>
      <c r="G1748" s="4"/>
      <c r="H1748" s="4"/>
      <c r="I1748" s="5"/>
      <c r="J1748" s="14" t="str">
        <f t="shared" si="54"/>
        <v/>
      </c>
      <c r="K1748" s="15"/>
      <c r="L1748" s="10" t="s">
        <v>25</v>
      </c>
      <c r="M1748" s="10"/>
      <c r="N1748" s="14" t="str">
        <f t="shared" si="55"/>
        <v/>
      </c>
      <c r="O1748" s="10" t="s">
        <v>25</v>
      </c>
      <c r="P1748" s="16"/>
    </row>
    <row r="1749" spans="2:16" ht="43.5" customHeight="1" x14ac:dyDescent="0.25">
      <c r="B1749" s="10" t="s">
        <v>3295</v>
      </c>
      <c r="C1749" s="10" t="s">
        <v>3528</v>
      </c>
      <c r="D1749" s="11" t="s">
        <v>3297</v>
      </c>
      <c r="E1749" s="22" t="s">
        <v>3529</v>
      </c>
      <c r="F1749" s="13" t="s">
        <v>3299</v>
      </c>
      <c r="G1749" s="4"/>
      <c r="H1749" s="4"/>
      <c r="I1749" s="5"/>
      <c r="J1749" s="14" t="str">
        <f t="shared" si="54"/>
        <v/>
      </c>
      <c r="K1749" s="15"/>
      <c r="L1749" s="10" t="s">
        <v>25</v>
      </c>
      <c r="M1749" s="10"/>
      <c r="N1749" s="14" t="str">
        <f t="shared" si="55"/>
        <v/>
      </c>
      <c r="O1749" s="10" t="s">
        <v>25</v>
      </c>
      <c r="P1749" s="16"/>
    </row>
    <row r="1750" spans="2:16" ht="57.95" customHeight="1" x14ac:dyDescent="0.25">
      <c r="B1750" s="10" t="s">
        <v>3295</v>
      </c>
      <c r="C1750" s="10" t="s">
        <v>3530</v>
      </c>
      <c r="D1750" s="11" t="s">
        <v>3297</v>
      </c>
      <c r="E1750" s="22" t="s">
        <v>3531</v>
      </c>
      <c r="F1750" s="13" t="s">
        <v>3299</v>
      </c>
      <c r="G1750" s="4"/>
      <c r="H1750" s="4"/>
      <c r="I1750" s="5"/>
      <c r="J1750" s="14" t="str">
        <f t="shared" si="54"/>
        <v/>
      </c>
      <c r="K1750" s="15"/>
      <c r="L1750" s="10" t="s">
        <v>25</v>
      </c>
      <c r="M1750" s="10"/>
      <c r="N1750" s="14" t="str">
        <f t="shared" si="55"/>
        <v/>
      </c>
      <c r="O1750" s="10" t="s">
        <v>25</v>
      </c>
      <c r="P1750" s="16"/>
    </row>
    <row r="1751" spans="2:16" ht="43.5" customHeight="1" x14ac:dyDescent="0.25">
      <c r="B1751" s="10" t="s">
        <v>3295</v>
      </c>
      <c r="C1751" s="10" t="s">
        <v>3532</v>
      </c>
      <c r="D1751" s="11" t="s">
        <v>3297</v>
      </c>
      <c r="E1751" s="22" t="s">
        <v>3533</v>
      </c>
      <c r="F1751" s="13" t="s">
        <v>3299</v>
      </c>
      <c r="G1751" s="4"/>
      <c r="H1751" s="4"/>
      <c r="I1751" s="5"/>
      <c r="J1751" s="14" t="str">
        <f t="shared" si="54"/>
        <v/>
      </c>
      <c r="K1751" s="15"/>
      <c r="L1751" s="10" t="s">
        <v>25</v>
      </c>
      <c r="M1751" s="10"/>
      <c r="N1751" s="14" t="str">
        <f t="shared" si="55"/>
        <v/>
      </c>
      <c r="O1751" s="10" t="s">
        <v>25</v>
      </c>
      <c r="P1751" s="16"/>
    </row>
    <row r="1752" spans="2:16" ht="43.5" customHeight="1" x14ac:dyDescent="0.25">
      <c r="B1752" s="10" t="s">
        <v>3295</v>
      </c>
      <c r="C1752" s="10" t="s">
        <v>3534</v>
      </c>
      <c r="D1752" s="11" t="s">
        <v>3297</v>
      </c>
      <c r="E1752" s="22" t="s">
        <v>3535</v>
      </c>
      <c r="F1752" s="13" t="s">
        <v>3299</v>
      </c>
      <c r="G1752" s="4"/>
      <c r="H1752" s="4"/>
      <c r="I1752" s="5"/>
      <c r="J1752" s="14" t="str">
        <f t="shared" si="54"/>
        <v/>
      </c>
      <c r="K1752" s="15"/>
      <c r="L1752" s="10" t="s">
        <v>25</v>
      </c>
      <c r="M1752" s="10"/>
      <c r="N1752" s="14" t="str">
        <f t="shared" si="55"/>
        <v/>
      </c>
      <c r="O1752" s="10" t="s">
        <v>25</v>
      </c>
      <c r="P1752" s="16"/>
    </row>
    <row r="1753" spans="2:16" ht="57.95" customHeight="1" x14ac:dyDescent="0.25">
      <c r="B1753" s="10" t="s">
        <v>3295</v>
      </c>
      <c r="C1753" s="10" t="s">
        <v>3536</v>
      </c>
      <c r="D1753" s="11" t="s">
        <v>3297</v>
      </c>
      <c r="E1753" s="22" t="s">
        <v>3537</v>
      </c>
      <c r="F1753" s="13" t="s">
        <v>3299</v>
      </c>
      <c r="G1753" s="4"/>
      <c r="H1753" s="4"/>
      <c r="I1753" s="5"/>
      <c r="J1753" s="14" t="str">
        <f t="shared" si="54"/>
        <v/>
      </c>
      <c r="K1753" s="15"/>
      <c r="L1753" s="10" t="s">
        <v>25</v>
      </c>
      <c r="M1753" s="10"/>
      <c r="N1753" s="14" t="str">
        <f t="shared" si="55"/>
        <v/>
      </c>
      <c r="O1753" s="10" t="s">
        <v>36</v>
      </c>
      <c r="P1753" s="16"/>
    </row>
    <row r="1754" spans="2:16" ht="72.599999999999994" customHeight="1" x14ac:dyDescent="0.25">
      <c r="B1754" s="10" t="s">
        <v>3295</v>
      </c>
      <c r="C1754" s="10" t="s">
        <v>3538</v>
      </c>
      <c r="D1754" s="11" t="s">
        <v>3297</v>
      </c>
      <c r="E1754" s="22" t="s">
        <v>3539</v>
      </c>
      <c r="F1754" s="13" t="s">
        <v>3299</v>
      </c>
      <c r="G1754" s="4"/>
      <c r="H1754" s="4"/>
      <c r="I1754" s="5"/>
      <c r="J1754" s="14" t="str">
        <f t="shared" si="54"/>
        <v/>
      </c>
      <c r="K1754" s="15"/>
      <c r="L1754" s="10" t="s">
        <v>25</v>
      </c>
      <c r="M1754" s="10"/>
      <c r="N1754" s="14" t="str">
        <f t="shared" si="55"/>
        <v/>
      </c>
      <c r="O1754" s="10" t="s">
        <v>36</v>
      </c>
      <c r="P1754" s="16"/>
    </row>
    <row r="1755" spans="2:16" ht="43.5" customHeight="1" x14ac:dyDescent="0.25">
      <c r="B1755" s="10" t="s">
        <v>3295</v>
      </c>
      <c r="C1755" s="10" t="s">
        <v>3540</v>
      </c>
      <c r="D1755" s="11" t="s">
        <v>3297</v>
      </c>
      <c r="E1755" s="22" t="s">
        <v>3541</v>
      </c>
      <c r="F1755" s="13" t="s">
        <v>3299</v>
      </c>
      <c r="G1755" s="4"/>
      <c r="H1755" s="4"/>
      <c r="I1755" s="5"/>
      <c r="J1755" s="14" t="str">
        <f t="shared" si="54"/>
        <v/>
      </c>
      <c r="K1755" s="15"/>
      <c r="L1755" s="10" t="s">
        <v>25</v>
      </c>
      <c r="M1755" s="10"/>
      <c r="N1755" s="14" t="str">
        <f t="shared" si="55"/>
        <v/>
      </c>
      <c r="O1755" s="10" t="s">
        <v>25</v>
      </c>
      <c r="P1755" s="16"/>
    </row>
    <row r="1756" spans="2:16" ht="57.95" customHeight="1" x14ac:dyDescent="0.25">
      <c r="B1756" s="10" t="s">
        <v>3295</v>
      </c>
      <c r="C1756" s="10" t="s">
        <v>3542</v>
      </c>
      <c r="D1756" s="11" t="s">
        <v>3297</v>
      </c>
      <c r="E1756" s="22" t="s">
        <v>3543</v>
      </c>
      <c r="F1756" s="13" t="s">
        <v>3299</v>
      </c>
      <c r="G1756" s="4"/>
      <c r="H1756" s="4"/>
      <c r="I1756" s="5"/>
      <c r="J1756" s="14" t="str">
        <f t="shared" si="54"/>
        <v/>
      </c>
      <c r="K1756" s="15"/>
      <c r="L1756" s="10" t="s">
        <v>25</v>
      </c>
      <c r="M1756" s="10"/>
      <c r="N1756" s="14" t="str">
        <f t="shared" si="55"/>
        <v/>
      </c>
      <c r="O1756" s="10" t="s">
        <v>36</v>
      </c>
      <c r="P1756" s="16"/>
    </row>
    <row r="1757" spans="2:16" ht="72.599999999999994" customHeight="1" x14ac:dyDescent="0.25">
      <c r="B1757" s="10" t="s">
        <v>3295</v>
      </c>
      <c r="C1757" s="10" t="s">
        <v>3544</v>
      </c>
      <c r="D1757" s="11" t="s">
        <v>3297</v>
      </c>
      <c r="E1757" s="22" t="s">
        <v>3545</v>
      </c>
      <c r="F1757" s="13" t="s">
        <v>3299</v>
      </c>
      <c r="G1757" s="4"/>
      <c r="H1757" s="4"/>
      <c r="I1757" s="5"/>
      <c r="J1757" s="14" t="str">
        <f t="shared" si="54"/>
        <v/>
      </c>
      <c r="K1757" s="15"/>
      <c r="L1757" s="10" t="s">
        <v>25</v>
      </c>
      <c r="M1757" s="10"/>
      <c r="N1757" s="14" t="str">
        <f t="shared" si="55"/>
        <v/>
      </c>
      <c r="O1757" s="10" t="s">
        <v>36</v>
      </c>
      <c r="P1757" s="16"/>
    </row>
    <row r="1758" spans="2:16" ht="57.95" customHeight="1" x14ac:dyDescent="0.25">
      <c r="B1758" s="10" t="s">
        <v>3295</v>
      </c>
      <c r="C1758" s="10" t="s">
        <v>3546</v>
      </c>
      <c r="D1758" s="11" t="s">
        <v>3297</v>
      </c>
      <c r="E1758" s="22" t="s">
        <v>3547</v>
      </c>
      <c r="F1758" s="13" t="s">
        <v>3299</v>
      </c>
      <c r="G1758" s="4"/>
      <c r="H1758" s="4"/>
      <c r="I1758" s="5"/>
      <c r="J1758" s="14" t="str">
        <f t="shared" si="54"/>
        <v/>
      </c>
      <c r="K1758" s="15"/>
      <c r="L1758" s="10" t="s">
        <v>25</v>
      </c>
      <c r="M1758" s="10"/>
      <c r="N1758" s="14" t="str">
        <f t="shared" si="55"/>
        <v/>
      </c>
      <c r="O1758" s="10" t="s">
        <v>36</v>
      </c>
      <c r="P1758" s="16"/>
    </row>
    <row r="1759" spans="2:16" ht="72.599999999999994" customHeight="1" x14ac:dyDescent="0.25">
      <c r="B1759" s="10" t="s">
        <v>3295</v>
      </c>
      <c r="C1759" s="10" t="s">
        <v>3548</v>
      </c>
      <c r="D1759" s="11" t="s">
        <v>3297</v>
      </c>
      <c r="E1759" s="22" t="s">
        <v>3549</v>
      </c>
      <c r="F1759" s="13" t="s">
        <v>3299</v>
      </c>
      <c r="G1759" s="4"/>
      <c r="H1759" s="4"/>
      <c r="I1759" s="5"/>
      <c r="J1759" s="14" t="str">
        <f t="shared" si="54"/>
        <v/>
      </c>
      <c r="K1759" s="15"/>
      <c r="L1759" s="10" t="s">
        <v>25</v>
      </c>
      <c r="M1759" s="10"/>
      <c r="N1759" s="14" t="str">
        <f t="shared" si="55"/>
        <v/>
      </c>
      <c r="O1759" s="10" t="s">
        <v>36</v>
      </c>
      <c r="P1759" s="16"/>
    </row>
    <row r="1760" spans="2:16" ht="72.599999999999994" customHeight="1" x14ac:dyDescent="0.25">
      <c r="B1760" s="10" t="s">
        <v>3295</v>
      </c>
      <c r="C1760" s="10" t="s">
        <v>3550</v>
      </c>
      <c r="D1760" s="11" t="s">
        <v>3297</v>
      </c>
      <c r="E1760" s="22" t="s">
        <v>3551</v>
      </c>
      <c r="F1760" s="13" t="s">
        <v>3299</v>
      </c>
      <c r="G1760" s="4"/>
      <c r="H1760" s="4"/>
      <c r="I1760" s="5"/>
      <c r="J1760" s="14" t="str">
        <f t="shared" si="54"/>
        <v/>
      </c>
      <c r="K1760" s="15"/>
      <c r="L1760" s="10" t="s">
        <v>25</v>
      </c>
      <c r="M1760" s="10"/>
      <c r="N1760" s="14" t="str">
        <f t="shared" si="55"/>
        <v/>
      </c>
      <c r="O1760" s="10" t="s">
        <v>36</v>
      </c>
      <c r="P1760" s="16"/>
    </row>
    <row r="1761" spans="2:16" ht="57.95" customHeight="1" x14ac:dyDescent="0.25">
      <c r="B1761" s="10" t="s">
        <v>3295</v>
      </c>
      <c r="C1761" s="10" t="s">
        <v>3552</v>
      </c>
      <c r="D1761" s="11" t="s">
        <v>3297</v>
      </c>
      <c r="E1761" s="22" t="s">
        <v>3553</v>
      </c>
      <c r="F1761" s="13" t="s">
        <v>3299</v>
      </c>
      <c r="G1761" s="4"/>
      <c r="H1761" s="4"/>
      <c r="I1761" s="5"/>
      <c r="J1761" s="14" t="str">
        <f t="shared" si="54"/>
        <v/>
      </c>
      <c r="K1761" s="15"/>
      <c r="L1761" s="10" t="s">
        <v>25</v>
      </c>
      <c r="M1761" s="10"/>
      <c r="N1761" s="14" t="str">
        <f t="shared" si="55"/>
        <v/>
      </c>
      <c r="O1761" s="10" t="s">
        <v>36</v>
      </c>
      <c r="P1761" s="16"/>
    </row>
    <row r="1762" spans="2:16" ht="57.95" customHeight="1" x14ac:dyDescent="0.25">
      <c r="B1762" s="10" t="s">
        <v>3295</v>
      </c>
      <c r="C1762" s="10" t="s">
        <v>3554</v>
      </c>
      <c r="D1762" s="11" t="s">
        <v>3297</v>
      </c>
      <c r="E1762" s="22" t="s">
        <v>3555</v>
      </c>
      <c r="F1762" s="13" t="s">
        <v>3299</v>
      </c>
      <c r="G1762" s="4"/>
      <c r="H1762" s="4"/>
      <c r="I1762" s="5"/>
      <c r="J1762" s="14" t="str">
        <f t="shared" si="54"/>
        <v/>
      </c>
      <c r="K1762" s="15"/>
      <c r="L1762" s="10" t="s">
        <v>25</v>
      </c>
      <c r="M1762" s="10"/>
      <c r="N1762" s="14" t="str">
        <f t="shared" si="55"/>
        <v/>
      </c>
      <c r="O1762" s="10" t="s">
        <v>36</v>
      </c>
      <c r="P1762" s="16"/>
    </row>
    <row r="1763" spans="2:16" ht="43.5" customHeight="1" x14ac:dyDescent="0.25">
      <c r="B1763" s="10" t="s">
        <v>3295</v>
      </c>
      <c r="C1763" s="10" t="s">
        <v>3556</v>
      </c>
      <c r="D1763" s="11" t="s">
        <v>3297</v>
      </c>
      <c r="E1763" s="22" t="s">
        <v>3557</v>
      </c>
      <c r="F1763" s="13" t="s">
        <v>3299</v>
      </c>
      <c r="G1763" s="4"/>
      <c r="H1763" s="4"/>
      <c r="I1763" s="5"/>
      <c r="J1763" s="14" t="str">
        <f t="shared" si="54"/>
        <v/>
      </c>
      <c r="K1763" s="15"/>
      <c r="L1763" s="10" t="s">
        <v>25</v>
      </c>
      <c r="M1763" s="10"/>
      <c r="N1763" s="14" t="str">
        <f t="shared" si="55"/>
        <v/>
      </c>
      <c r="O1763" s="10" t="s">
        <v>36</v>
      </c>
      <c r="P1763" s="16"/>
    </row>
    <row r="1764" spans="2:16" ht="57.95" customHeight="1" x14ac:dyDescent="0.25">
      <c r="B1764" s="10" t="s">
        <v>3295</v>
      </c>
      <c r="C1764" s="10" t="s">
        <v>3558</v>
      </c>
      <c r="D1764" s="11" t="s">
        <v>3297</v>
      </c>
      <c r="E1764" s="22" t="s">
        <v>3559</v>
      </c>
      <c r="F1764" s="13" t="s">
        <v>3299</v>
      </c>
      <c r="G1764" s="4"/>
      <c r="H1764" s="4"/>
      <c r="I1764" s="5"/>
      <c r="J1764" s="14" t="str">
        <f t="shared" si="54"/>
        <v/>
      </c>
      <c r="K1764" s="15"/>
      <c r="L1764" s="10" t="s">
        <v>25</v>
      </c>
      <c r="M1764" s="10"/>
      <c r="N1764" s="14" t="str">
        <f t="shared" si="55"/>
        <v/>
      </c>
      <c r="O1764" s="10" t="s">
        <v>36</v>
      </c>
      <c r="P1764" s="16"/>
    </row>
    <row r="1765" spans="2:16" ht="57.95" customHeight="1" x14ac:dyDescent="0.25">
      <c r="B1765" s="10" t="s">
        <v>3295</v>
      </c>
      <c r="C1765" s="10" t="s">
        <v>3560</v>
      </c>
      <c r="D1765" s="11" t="s">
        <v>3297</v>
      </c>
      <c r="E1765" s="22" t="s">
        <v>3561</v>
      </c>
      <c r="F1765" s="13" t="s">
        <v>3299</v>
      </c>
      <c r="G1765" s="4"/>
      <c r="H1765" s="4"/>
      <c r="I1765" s="5"/>
      <c r="J1765" s="14" t="str">
        <f t="shared" si="54"/>
        <v/>
      </c>
      <c r="K1765" s="15"/>
      <c r="L1765" s="10" t="s">
        <v>25</v>
      </c>
      <c r="M1765" s="10"/>
      <c r="N1765" s="14" t="str">
        <f t="shared" si="55"/>
        <v/>
      </c>
      <c r="O1765" s="10" t="s">
        <v>36</v>
      </c>
      <c r="P1765" s="16"/>
    </row>
    <row r="1766" spans="2:16" ht="57.95" customHeight="1" x14ac:dyDescent="0.25">
      <c r="B1766" s="10" t="s">
        <v>3295</v>
      </c>
      <c r="C1766" s="10" t="s">
        <v>3562</v>
      </c>
      <c r="D1766" s="11" t="s">
        <v>3297</v>
      </c>
      <c r="E1766" s="22" t="s">
        <v>3563</v>
      </c>
      <c r="F1766" s="13" t="s">
        <v>3299</v>
      </c>
      <c r="G1766" s="4"/>
      <c r="H1766" s="4"/>
      <c r="I1766" s="5"/>
      <c r="J1766" s="14" t="str">
        <f t="shared" si="54"/>
        <v/>
      </c>
      <c r="K1766" s="15"/>
      <c r="L1766" s="10" t="s">
        <v>25</v>
      </c>
      <c r="M1766" s="10"/>
      <c r="N1766" s="14" t="str">
        <f t="shared" si="55"/>
        <v/>
      </c>
      <c r="O1766" s="10" t="s">
        <v>36</v>
      </c>
      <c r="P1766" s="16"/>
    </row>
    <row r="1767" spans="2:16" ht="57.95" customHeight="1" x14ac:dyDescent="0.25">
      <c r="B1767" s="10" t="s">
        <v>3295</v>
      </c>
      <c r="C1767" s="10" t="s">
        <v>3564</v>
      </c>
      <c r="D1767" s="11" t="s">
        <v>3297</v>
      </c>
      <c r="E1767" s="22" t="s">
        <v>3565</v>
      </c>
      <c r="F1767" s="13" t="s">
        <v>3299</v>
      </c>
      <c r="G1767" s="4"/>
      <c r="H1767" s="4"/>
      <c r="I1767" s="5"/>
      <c r="J1767" s="14" t="str">
        <f t="shared" si="54"/>
        <v/>
      </c>
      <c r="K1767" s="15"/>
      <c r="L1767" s="10" t="s">
        <v>25</v>
      </c>
      <c r="M1767" s="10"/>
      <c r="N1767" s="14" t="str">
        <f t="shared" si="55"/>
        <v/>
      </c>
      <c r="O1767" s="10" t="s">
        <v>36</v>
      </c>
      <c r="P1767" s="16"/>
    </row>
    <row r="1768" spans="2:16" ht="57.95" customHeight="1" x14ac:dyDescent="0.25">
      <c r="B1768" s="10" t="s">
        <v>3295</v>
      </c>
      <c r="C1768" s="10" t="s">
        <v>3566</v>
      </c>
      <c r="D1768" s="11" t="s">
        <v>3297</v>
      </c>
      <c r="E1768" s="22" t="s">
        <v>3567</v>
      </c>
      <c r="F1768" s="13" t="s">
        <v>3299</v>
      </c>
      <c r="G1768" s="4"/>
      <c r="H1768" s="4"/>
      <c r="I1768" s="5"/>
      <c r="J1768" s="14" t="str">
        <f t="shared" si="54"/>
        <v/>
      </c>
      <c r="K1768" s="15"/>
      <c r="L1768" s="10" t="s">
        <v>25</v>
      </c>
      <c r="M1768" s="10"/>
      <c r="N1768" s="14" t="str">
        <f t="shared" si="55"/>
        <v/>
      </c>
      <c r="O1768" s="10" t="s">
        <v>36</v>
      </c>
      <c r="P1768" s="16"/>
    </row>
    <row r="1769" spans="2:16" ht="57.95" customHeight="1" x14ac:dyDescent="0.25">
      <c r="B1769" s="10" t="s">
        <v>3295</v>
      </c>
      <c r="C1769" s="10" t="s">
        <v>3568</v>
      </c>
      <c r="D1769" s="11" t="s">
        <v>3297</v>
      </c>
      <c r="E1769" s="22" t="s">
        <v>3569</v>
      </c>
      <c r="F1769" s="13" t="s">
        <v>3299</v>
      </c>
      <c r="G1769" s="4"/>
      <c r="H1769" s="4"/>
      <c r="I1769" s="5"/>
      <c r="J1769" s="14" t="str">
        <f t="shared" si="54"/>
        <v/>
      </c>
      <c r="K1769" s="15"/>
      <c r="L1769" s="10" t="s">
        <v>25</v>
      </c>
      <c r="M1769" s="10"/>
      <c r="N1769" s="14" t="str">
        <f t="shared" si="55"/>
        <v/>
      </c>
      <c r="O1769" s="10" t="s">
        <v>36</v>
      </c>
      <c r="P1769" s="16"/>
    </row>
    <row r="1770" spans="2:16" ht="57.95" customHeight="1" x14ac:dyDescent="0.25">
      <c r="B1770" s="10" t="s">
        <v>3295</v>
      </c>
      <c r="C1770" s="10" t="s">
        <v>3570</v>
      </c>
      <c r="D1770" s="11" t="s">
        <v>3297</v>
      </c>
      <c r="E1770" s="22" t="s">
        <v>3571</v>
      </c>
      <c r="F1770" s="13" t="s">
        <v>3299</v>
      </c>
      <c r="G1770" s="4"/>
      <c r="H1770" s="4"/>
      <c r="I1770" s="5"/>
      <c r="J1770" s="14" t="str">
        <f t="shared" si="54"/>
        <v/>
      </c>
      <c r="K1770" s="15"/>
      <c r="L1770" s="10" t="s">
        <v>25</v>
      </c>
      <c r="M1770" s="10"/>
      <c r="N1770" s="14" t="str">
        <f t="shared" si="55"/>
        <v/>
      </c>
      <c r="O1770" s="10" t="s">
        <v>36</v>
      </c>
      <c r="P1770" s="16"/>
    </row>
    <row r="1771" spans="2:16" ht="57.95" customHeight="1" x14ac:dyDescent="0.25">
      <c r="B1771" s="10" t="s">
        <v>3295</v>
      </c>
      <c r="C1771" s="10" t="s">
        <v>3572</v>
      </c>
      <c r="D1771" s="11" t="s">
        <v>3297</v>
      </c>
      <c r="E1771" s="22" t="s">
        <v>3573</v>
      </c>
      <c r="F1771" s="13" t="s">
        <v>3299</v>
      </c>
      <c r="G1771" s="4"/>
      <c r="H1771" s="4"/>
      <c r="I1771" s="5"/>
      <c r="J1771" s="14" t="str">
        <f t="shared" si="54"/>
        <v/>
      </c>
      <c r="K1771" s="15"/>
      <c r="L1771" s="10" t="s">
        <v>25</v>
      </c>
      <c r="M1771" s="10"/>
      <c r="N1771" s="14" t="str">
        <f t="shared" si="55"/>
        <v/>
      </c>
      <c r="O1771" s="10" t="s">
        <v>36</v>
      </c>
      <c r="P1771" s="16"/>
    </row>
    <row r="1772" spans="2:16" ht="57.95" customHeight="1" x14ac:dyDescent="0.25">
      <c r="B1772" s="10" t="s">
        <v>3295</v>
      </c>
      <c r="C1772" s="10" t="s">
        <v>3574</v>
      </c>
      <c r="D1772" s="11" t="s">
        <v>3297</v>
      </c>
      <c r="E1772" s="22" t="s">
        <v>3575</v>
      </c>
      <c r="F1772" s="13" t="s">
        <v>3299</v>
      </c>
      <c r="G1772" s="4"/>
      <c r="H1772" s="4"/>
      <c r="I1772" s="5"/>
      <c r="J1772" s="14" t="str">
        <f t="shared" si="54"/>
        <v/>
      </c>
      <c r="K1772" s="15"/>
      <c r="L1772" s="10" t="s">
        <v>25</v>
      </c>
      <c r="M1772" s="10"/>
      <c r="N1772" s="14" t="str">
        <f t="shared" si="55"/>
        <v/>
      </c>
      <c r="O1772" s="10" t="s">
        <v>36</v>
      </c>
      <c r="P1772" s="16"/>
    </row>
    <row r="1773" spans="2:16" ht="72.599999999999994" customHeight="1" x14ac:dyDescent="0.25">
      <c r="B1773" s="10" t="s">
        <v>3295</v>
      </c>
      <c r="C1773" s="10" t="s">
        <v>3576</v>
      </c>
      <c r="D1773" s="11" t="s">
        <v>3297</v>
      </c>
      <c r="E1773" s="22" t="s">
        <v>3577</v>
      </c>
      <c r="F1773" s="13" t="s">
        <v>3299</v>
      </c>
      <c r="G1773" s="4"/>
      <c r="H1773" s="4"/>
      <c r="I1773" s="5"/>
      <c r="J1773" s="14" t="str">
        <f t="shared" si="54"/>
        <v/>
      </c>
      <c r="K1773" s="15"/>
      <c r="L1773" s="10" t="s">
        <v>25</v>
      </c>
      <c r="M1773" s="10"/>
      <c r="N1773" s="14" t="str">
        <f t="shared" si="55"/>
        <v/>
      </c>
      <c r="O1773" s="10" t="s">
        <v>36</v>
      </c>
      <c r="P1773" s="16"/>
    </row>
    <row r="1774" spans="2:16" ht="57.95" customHeight="1" x14ac:dyDescent="0.25">
      <c r="B1774" s="10" t="s">
        <v>3295</v>
      </c>
      <c r="C1774" s="10" t="s">
        <v>3578</v>
      </c>
      <c r="D1774" s="11" t="s">
        <v>3297</v>
      </c>
      <c r="E1774" s="22" t="s">
        <v>3579</v>
      </c>
      <c r="F1774" s="13" t="s">
        <v>3299</v>
      </c>
      <c r="G1774" s="4"/>
      <c r="H1774" s="4"/>
      <c r="I1774" s="5"/>
      <c r="J1774" s="14" t="str">
        <f t="shared" si="54"/>
        <v/>
      </c>
      <c r="K1774" s="15"/>
      <c r="L1774" s="10" t="s">
        <v>25</v>
      </c>
      <c r="M1774" s="10"/>
      <c r="N1774" s="14" t="str">
        <f t="shared" si="55"/>
        <v/>
      </c>
      <c r="O1774" s="10" t="s">
        <v>36</v>
      </c>
      <c r="P1774" s="16"/>
    </row>
    <row r="1775" spans="2:16" ht="57.95" customHeight="1" x14ac:dyDescent="0.25">
      <c r="B1775" s="10" t="s">
        <v>3295</v>
      </c>
      <c r="C1775" s="10" t="s">
        <v>3580</v>
      </c>
      <c r="D1775" s="11" t="s">
        <v>3297</v>
      </c>
      <c r="E1775" s="22" t="s">
        <v>3581</v>
      </c>
      <c r="F1775" s="13" t="s">
        <v>3299</v>
      </c>
      <c r="G1775" s="4"/>
      <c r="H1775" s="4"/>
      <c r="I1775" s="5"/>
      <c r="J1775" s="14" t="str">
        <f t="shared" si="54"/>
        <v/>
      </c>
      <c r="K1775" s="15"/>
      <c r="L1775" s="10" t="s">
        <v>25</v>
      </c>
      <c r="M1775" s="10"/>
      <c r="N1775" s="14" t="str">
        <f t="shared" si="55"/>
        <v/>
      </c>
      <c r="O1775" s="10" t="s">
        <v>36</v>
      </c>
      <c r="P1775" s="16"/>
    </row>
    <row r="1776" spans="2:16" ht="57.95" customHeight="1" x14ac:dyDescent="0.25">
      <c r="B1776" s="10" t="s">
        <v>3295</v>
      </c>
      <c r="C1776" s="10" t="s">
        <v>3582</v>
      </c>
      <c r="D1776" s="11" t="s">
        <v>3297</v>
      </c>
      <c r="E1776" s="22" t="s">
        <v>3583</v>
      </c>
      <c r="F1776" s="13" t="s">
        <v>3299</v>
      </c>
      <c r="G1776" s="4"/>
      <c r="H1776" s="4"/>
      <c r="I1776" s="5"/>
      <c r="J1776" s="14" t="str">
        <f t="shared" si="54"/>
        <v/>
      </c>
      <c r="K1776" s="15"/>
      <c r="L1776" s="10" t="s">
        <v>25</v>
      </c>
      <c r="M1776" s="10"/>
      <c r="N1776" s="14" t="str">
        <f t="shared" si="55"/>
        <v/>
      </c>
      <c r="O1776" s="10" t="s">
        <v>36</v>
      </c>
      <c r="P1776" s="16"/>
    </row>
    <row r="1777" spans="2:16" ht="43.5" customHeight="1" x14ac:dyDescent="0.25">
      <c r="B1777" s="10" t="s">
        <v>3295</v>
      </c>
      <c r="C1777" s="10" t="s">
        <v>3584</v>
      </c>
      <c r="D1777" s="11" t="s">
        <v>3297</v>
      </c>
      <c r="E1777" s="22" t="s">
        <v>3585</v>
      </c>
      <c r="F1777" s="13" t="s">
        <v>3299</v>
      </c>
      <c r="G1777" s="4"/>
      <c r="H1777" s="4"/>
      <c r="I1777" s="5"/>
      <c r="J1777" s="14" t="str">
        <f t="shared" si="54"/>
        <v/>
      </c>
      <c r="K1777" s="15"/>
      <c r="L1777" s="10" t="s">
        <v>25</v>
      </c>
      <c r="M1777" s="10"/>
      <c r="N1777" s="14" t="str">
        <f t="shared" si="55"/>
        <v/>
      </c>
      <c r="O1777" s="10" t="s">
        <v>36</v>
      </c>
      <c r="P1777" s="16"/>
    </row>
    <row r="1778" spans="2:16" ht="57.95" customHeight="1" x14ac:dyDescent="0.25">
      <c r="B1778" s="10" t="s">
        <v>3295</v>
      </c>
      <c r="C1778" s="10" t="s">
        <v>3586</v>
      </c>
      <c r="D1778" s="11" t="s">
        <v>3297</v>
      </c>
      <c r="E1778" s="22" t="s">
        <v>3587</v>
      </c>
      <c r="F1778" s="13" t="s">
        <v>3299</v>
      </c>
      <c r="G1778" s="4"/>
      <c r="H1778" s="4"/>
      <c r="I1778" s="5"/>
      <c r="J1778" s="14" t="str">
        <f t="shared" si="54"/>
        <v/>
      </c>
      <c r="K1778" s="15"/>
      <c r="L1778" s="10" t="s">
        <v>25</v>
      </c>
      <c r="M1778" s="10"/>
      <c r="N1778" s="14" t="str">
        <f t="shared" si="55"/>
        <v/>
      </c>
      <c r="O1778" s="10" t="s">
        <v>36</v>
      </c>
      <c r="P1778" s="16"/>
    </row>
    <row r="1779" spans="2:16" ht="57.95" customHeight="1" x14ac:dyDescent="0.25">
      <c r="B1779" s="10" t="s">
        <v>3295</v>
      </c>
      <c r="C1779" s="10" t="s">
        <v>3588</v>
      </c>
      <c r="D1779" s="11" t="s">
        <v>3297</v>
      </c>
      <c r="E1779" s="22" t="s">
        <v>3589</v>
      </c>
      <c r="F1779" s="13" t="s">
        <v>3299</v>
      </c>
      <c r="G1779" s="4"/>
      <c r="H1779" s="4"/>
      <c r="I1779" s="5"/>
      <c r="J1779" s="14" t="str">
        <f t="shared" si="54"/>
        <v/>
      </c>
      <c r="K1779" s="15"/>
      <c r="L1779" s="10" t="s">
        <v>25</v>
      </c>
      <c r="M1779" s="10"/>
      <c r="N1779" s="14" t="str">
        <f t="shared" si="55"/>
        <v/>
      </c>
      <c r="O1779" s="10" t="s">
        <v>36</v>
      </c>
      <c r="P1779" s="16"/>
    </row>
    <row r="1780" spans="2:16" ht="57.95" customHeight="1" x14ac:dyDescent="0.25">
      <c r="B1780" s="10" t="s">
        <v>3295</v>
      </c>
      <c r="C1780" s="10" t="s">
        <v>3590</v>
      </c>
      <c r="D1780" s="11" t="s">
        <v>3297</v>
      </c>
      <c r="E1780" s="22" t="s">
        <v>3591</v>
      </c>
      <c r="F1780" s="13" t="s">
        <v>3299</v>
      </c>
      <c r="G1780" s="4"/>
      <c r="H1780" s="4"/>
      <c r="I1780" s="5"/>
      <c r="J1780" s="14" t="str">
        <f t="shared" si="54"/>
        <v/>
      </c>
      <c r="K1780" s="15"/>
      <c r="L1780" s="10" t="s">
        <v>25</v>
      </c>
      <c r="M1780" s="10"/>
      <c r="N1780" s="14" t="str">
        <f t="shared" si="55"/>
        <v/>
      </c>
      <c r="O1780" s="10" t="s">
        <v>36</v>
      </c>
      <c r="P1780" s="16"/>
    </row>
    <row r="1781" spans="2:16" ht="57.95" customHeight="1" x14ac:dyDescent="0.25">
      <c r="B1781" s="10" t="s">
        <v>3295</v>
      </c>
      <c r="C1781" s="10" t="s">
        <v>3592</v>
      </c>
      <c r="D1781" s="11" t="s">
        <v>3297</v>
      </c>
      <c r="E1781" s="22" t="s">
        <v>3593</v>
      </c>
      <c r="F1781" s="13" t="s">
        <v>3299</v>
      </c>
      <c r="G1781" s="4"/>
      <c r="H1781" s="4"/>
      <c r="I1781" s="5"/>
      <c r="J1781" s="14" t="str">
        <f t="shared" si="54"/>
        <v/>
      </c>
      <c r="K1781" s="15"/>
      <c r="L1781" s="10" t="s">
        <v>25</v>
      </c>
      <c r="M1781" s="10"/>
      <c r="N1781" s="14" t="str">
        <f t="shared" si="55"/>
        <v/>
      </c>
      <c r="O1781" s="10" t="s">
        <v>36</v>
      </c>
      <c r="P1781" s="16"/>
    </row>
    <row r="1782" spans="2:16" ht="87" customHeight="1" x14ac:dyDescent="0.25">
      <c r="B1782" s="10" t="s">
        <v>3295</v>
      </c>
      <c r="C1782" s="10" t="s">
        <v>3594</v>
      </c>
      <c r="D1782" s="11" t="s">
        <v>3297</v>
      </c>
      <c r="E1782" s="22" t="s">
        <v>3595</v>
      </c>
      <c r="F1782" s="13" t="s">
        <v>3299</v>
      </c>
      <c r="G1782" s="4"/>
      <c r="H1782" s="4"/>
      <c r="I1782" s="5"/>
      <c r="J1782" s="14" t="str">
        <f t="shared" si="54"/>
        <v/>
      </c>
      <c r="K1782" s="15"/>
      <c r="L1782" s="10" t="s">
        <v>25</v>
      </c>
      <c r="M1782" s="10"/>
      <c r="N1782" s="14" t="str">
        <f t="shared" si="55"/>
        <v/>
      </c>
      <c r="O1782" s="10" t="s">
        <v>36</v>
      </c>
      <c r="P1782" s="16"/>
    </row>
    <row r="1783" spans="2:16" ht="87" customHeight="1" x14ac:dyDescent="0.25">
      <c r="B1783" s="10" t="s">
        <v>3295</v>
      </c>
      <c r="C1783" s="10" t="s">
        <v>3596</v>
      </c>
      <c r="D1783" s="11" t="s">
        <v>3297</v>
      </c>
      <c r="E1783" s="22" t="s">
        <v>3597</v>
      </c>
      <c r="F1783" s="13" t="s">
        <v>3299</v>
      </c>
      <c r="G1783" s="4"/>
      <c r="H1783" s="4"/>
      <c r="I1783" s="5"/>
      <c r="J1783" s="14" t="str">
        <f t="shared" si="54"/>
        <v/>
      </c>
      <c r="K1783" s="15"/>
      <c r="L1783" s="10" t="s">
        <v>25</v>
      </c>
      <c r="M1783" s="10"/>
      <c r="N1783" s="14" t="str">
        <f t="shared" si="55"/>
        <v/>
      </c>
      <c r="O1783" s="10" t="s">
        <v>36</v>
      </c>
      <c r="P1783" s="16"/>
    </row>
    <row r="1784" spans="2:16" ht="72.599999999999994" customHeight="1" x14ac:dyDescent="0.25">
      <c r="B1784" s="10" t="s">
        <v>3295</v>
      </c>
      <c r="C1784" s="10" t="s">
        <v>3598</v>
      </c>
      <c r="D1784" s="11" t="s">
        <v>3297</v>
      </c>
      <c r="E1784" s="22" t="s">
        <v>3599</v>
      </c>
      <c r="F1784" s="13" t="s">
        <v>3299</v>
      </c>
      <c r="G1784" s="4"/>
      <c r="H1784" s="4"/>
      <c r="I1784" s="5"/>
      <c r="J1784" s="14" t="str">
        <f t="shared" si="54"/>
        <v/>
      </c>
      <c r="K1784" s="15"/>
      <c r="L1784" s="10" t="s">
        <v>25</v>
      </c>
      <c r="M1784" s="10"/>
      <c r="N1784" s="14" t="str">
        <f t="shared" si="55"/>
        <v/>
      </c>
      <c r="O1784" s="10" t="s">
        <v>36</v>
      </c>
      <c r="P1784" s="16"/>
    </row>
    <row r="1785" spans="2:16" ht="87" customHeight="1" x14ac:dyDescent="0.25">
      <c r="B1785" s="10" t="s">
        <v>3295</v>
      </c>
      <c r="C1785" s="10" t="s">
        <v>3600</v>
      </c>
      <c r="D1785" s="11" t="s">
        <v>3297</v>
      </c>
      <c r="E1785" s="22" t="s">
        <v>3601</v>
      </c>
      <c r="F1785" s="13" t="s">
        <v>3299</v>
      </c>
      <c r="G1785" s="4"/>
      <c r="H1785" s="4"/>
      <c r="I1785" s="5"/>
      <c r="J1785" s="14" t="str">
        <f t="shared" si="54"/>
        <v/>
      </c>
      <c r="K1785" s="15"/>
      <c r="L1785" s="10" t="s">
        <v>25</v>
      </c>
      <c r="M1785" s="10"/>
      <c r="N1785" s="14" t="str">
        <f t="shared" si="55"/>
        <v/>
      </c>
      <c r="O1785" s="10" t="s">
        <v>36</v>
      </c>
      <c r="P1785" s="16"/>
    </row>
    <row r="1786" spans="2:16" ht="72.599999999999994" customHeight="1" x14ac:dyDescent="0.25">
      <c r="B1786" s="10" t="s">
        <v>3295</v>
      </c>
      <c r="C1786" s="10" t="s">
        <v>3602</v>
      </c>
      <c r="D1786" s="11" t="s">
        <v>3297</v>
      </c>
      <c r="E1786" s="22" t="s">
        <v>3603</v>
      </c>
      <c r="F1786" s="13" t="s">
        <v>3299</v>
      </c>
      <c r="G1786" s="4"/>
      <c r="H1786" s="4"/>
      <c r="I1786" s="5"/>
      <c r="J1786" s="14" t="str">
        <f t="shared" si="54"/>
        <v/>
      </c>
      <c r="K1786" s="15"/>
      <c r="L1786" s="10" t="s">
        <v>25</v>
      </c>
      <c r="M1786" s="10"/>
      <c r="N1786" s="14" t="str">
        <f t="shared" si="55"/>
        <v/>
      </c>
      <c r="O1786" s="10" t="s">
        <v>36</v>
      </c>
      <c r="P1786" s="16"/>
    </row>
    <row r="1787" spans="2:16" ht="72.599999999999994" customHeight="1" x14ac:dyDescent="0.25">
      <c r="B1787" s="10" t="s">
        <v>3295</v>
      </c>
      <c r="C1787" s="10" t="s">
        <v>3604</v>
      </c>
      <c r="D1787" s="11" t="s">
        <v>3297</v>
      </c>
      <c r="E1787" s="22" t="s">
        <v>3605</v>
      </c>
      <c r="F1787" s="13" t="s">
        <v>3299</v>
      </c>
      <c r="G1787" s="4"/>
      <c r="H1787" s="4"/>
      <c r="I1787" s="5"/>
      <c r="J1787" s="14" t="str">
        <f t="shared" si="54"/>
        <v/>
      </c>
      <c r="K1787" s="15"/>
      <c r="L1787" s="10" t="s">
        <v>25</v>
      </c>
      <c r="M1787" s="10"/>
      <c r="N1787" s="14" t="str">
        <f t="shared" si="55"/>
        <v/>
      </c>
      <c r="O1787" s="10" t="s">
        <v>36</v>
      </c>
      <c r="P1787" s="16"/>
    </row>
    <row r="1788" spans="2:16" ht="87" customHeight="1" x14ac:dyDescent="0.25">
      <c r="B1788" s="10" t="s">
        <v>3295</v>
      </c>
      <c r="C1788" s="10" t="s">
        <v>3606</v>
      </c>
      <c r="D1788" s="11" t="s">
        <v>3297</v>
      </c>
      <c r="E1788" s="22" t="s">
        <v>3607</v>
      </c>
      <c r="F1788" s="13" t="s">
        <v>3299</v>
      </c>
      <c r="G1788" s="4"/>
      <c r="H1788" s="4"/>
      <c r="I1788" s="5"/>
      <c r="J1788" s="14" t="str">
        <f t="shared" si="54"/>
        <v/>
      </c>
      <c r="K1788" s="15"/>
      <c r="L1788" s="10" t="s">
        <v>25</v>
      </c>
      <c r="M1788" s="10"/>
      <c r="N1788" s="14" t="str">
        <f t="shared" si="55"/>
        <v/>
      </c>
      <c r="O1788" s="10" t="s">
        <v>36</v>
      </c>
      <c r="P1788" s="16"/>
    </row>
    <row r="1789" spans="2:16" ht="72.599999999999994" customHeight="1" x14ac:dyDescent="0.25">
      <c r="B1789" s="10" t="s">
        <v>3295</v>
      </c>
      <c r="C1789" s="10" t="s">
        <v>3608</v>
      </c>
      <c r="D1789" s="11" t="s">
        <v>3297</v>
      </c>
      <c r="E1789" s="22" t="s">
        <v>3609</v>
      </c>
      <c r="F1789" s="13" t="s">
        <v>3299</v>
      </c>
      <c r="G1789" s="4"/>
      <c r="H1789" s="4"/>
      <c r="I1789" s="5"/>
      <c r="J1789" s="14" t="str">
        <f t="shared" si="54"/>
        <v/>
      </c>
      <c r="K1789" s="15"/>
      <c r="L1789" s="10" t="s">
        <v>25</v>
      </c>
      <c r="M1789" s="10"/>
      <c r="N1789" s="14" t="str">
        <f t="shared" si="55"/>
        <v/>
      </c>
      <c r="O1789" s="10" t="s">
        <v>36</v>
      </c>
      <c r="P1789" s="16"/>
    </row>
    <row r="1790" spans="2:16" ht="101.45" customHeight="1" x14ac:dyDescent="0.25">
      <c r="B1790" s="10" t="s">
        <v>3295</v>
      </c>
      <c r="C1790" s="10" t="s">
        <v>3610</v>
      </c>
      <c r="D1790" s="11" t="s">
        <v>3297</v>
      </c>
      <c r="E1790" s="22" t="s">
        <v>3611</v>
      </c>
      <c r="F1790" s="13" t="s">
        <v>3299</v>
      </c>
      <c r="G1790" s="4"/>
      <c r="H1790" s="4"/>
      <c r="I1790" s="5"/>
      <c r="J1790" s="14" t="str">
        <f t="shared" si="54"/>
        <v/>
      </c>
      <c r="K1790" s="15"/>
      <c r="L1790" s="10" t="s">
        <v>25</v>
      </c>
      <c r="M1790" s="10"/>
      <c r="N1790" s="14" t="str">
        <f t="shared" si="55"/>
        <v/>
      </c>
      <c r="O1790" s="10" t="s">
        <v>36</v>
      </c>
      <c r="P1790" s="16"/>
    </row>
    <row r="1791" spans="2:16" ht="72.599999999999994" customHeight="1" x14ac:dyDescent="0.25">
      <c r="B1791" s="17" t="s">
        <v>3612</v>
      </c>
      <c r="C1791" s="17" t="s">
        <v>3613</v>
      </c>
      <c r="D1791" s="18" t="s">
        <v>3614</v>
      </c>
      <c r="E1791" s="23" t="s">
        <v>3615</v>
      </c>
      <c r="F1791" s="20" t="s">
        <v>3616</v>
      </c>
      <c r="G1791" s="4"/>
      <c r="H1791" s="4"/>
      <c r="I1791" s="5"/>
      <c r="J1791" s="14" t="str">
        <f t="shared" si="54"/>
        <v/>
      </c>
      <c r="K1791" s="15"/>
      <c r="L1791" s="10" t="s">
        <v>25</v>
      </c>
      <c r="M1791" s="10"/>
      <c r="N1791" s="14" t="str">
        <f t="shared" si="55"/>
        <v/>
      </c>
      <c r="O1791" s="10" t="s">
        <v>25</v>
      </c>
      <c r="P1791" s="16"/>
    </row>
    <row r="1792" spans="2:16" ht="57.95" customHeight="1" x14ac:dyDescent="0.25">
      <c r="B1792" s="17" t="s">
        <v>3612</v>
      </c>
      <c r="C1792" s="17" t="s">
        <v>3617</v>
      </c>
      <c r="D1792" s="18" t="s">
        <v>3614</v>
      </c>
      <c r="E1792" s="23" t="s">
        <v>3618</v>
      </c>
      <c r="F1792" s="20" t="s">
        <v>3616</v>
      </c>
      <c r="G1792" s="4"/>
      <c r="H1792" s="4"/>
      <c r="I1792" s="5"/>
      <c r="J1792" s="14" t="str">
        <f t="shared" si="54"/>
        <v/>
      </c>
      <c r="K1792" s="15"/>
      <c r="L1792" s="10" t="s">
        <v>25</v>
      </c>
      <c r="M1792" s="10"/>
      <c r="N1792" s="14" t="str">
        <f t="shared" si="55"/>
        <v/>
      </c>
      <c r="O1792" s="10" t="s">
        <v>25</v>
      </c>
      <c r="P1792" s="16"/>
    </row>
    <row r="1793" spans="2:16" ht="57.95" customHeight="1" x14ac:dyDescent="0.25">
      <c r="B1793" s="17" t="s">
        <v>3612</v>
      </c>
      <c r="C1793" s="17" t="s">
        <v>3619</v>
      </c>
      <c r="D1793" s="18" t="s">
        <v>3614</v>
      </c>
      <c r="E1793" s="23" t="s">
        <v>3620</v>
      </c>
      <c r="F1793" s="20" t="s">
        <v>3616</v>
      </c>
      <c r="G1793" s="4"/>
      <c r="H1793" s="4"/>
      <c r="I1793" s="5"/>
      <c r="J1793" s="14" t="str">
        <f t="shared" si="54"/>
        <v/>
      </c>
      <c r="K1793" s="15"/>
      <c r="L1793" s="10" t="s">
        <v>25</v>
      </c>
      <c r="M1793" s="10"/>
      <c r="N1793" s="14" t="str">
        <f t="shared" si="55"/>
        <v/>
      </c>
      <c r="O1793" s="10" t="s">
        <v>25</v>
      </c>
      <c r="P1793" s="16"/>
    </row>
    <row r="1794" spans="2:16" ht="57.95" customHeight="1" x14ac:dyDescent="0.25">
      <c r="B1794" s="17" t="s">
        <v>3612</v>
      </c>
      <c r="C1794" s="17" t="s">
        <v>3621</v>
      </c>
      <c r="D1794" s="18" t="s">
        <v>3614</v>
      </c>
      <c r="E1794" s="23" t="s">
        <v>3622</v>
      </c>
      <c r="F1794" s="20" t="s">
        <v>3616</v>
      </c>
      <c r="G1794" s="4"/>
      <c r="H1794" s="4"/>
      <c r="I1794" s="5"/>
      <c r="J1794" s="14" t="str">
        <f t="shared" si="54"/>
        <v/>
      </c>
      <c r="K1794" s="15"/>
      <c r="L1794" s="10" t="s">
        <v>25</v>
      </c>
      <c r="M1794" s="10"/>
      <c r="N1794" s="14" t="str">
        <f t="shared" si="55"/>
        <v/>
      </c>
      <c r="O1794" s="10" t="s">
        <v>25</v>
      </c>
      <c r="P1794" s="16"/>
    </row>
    <row r="1795" spans="2:16" ht="57.95" customHeight="1" x14ac:dyDescent="0.25">
      <c r="B1795" s="17" t="s">
        <v>3612</v>
      </c>
      <c r="C1795" s="17" t="s">
        <v>3623</v>
      </c>
      <c r="D1795" s="18" t="s">
        <v>3614</v>
      </c>
      <c r="E1795" s="23" t="s">
        <v>3624</v>
      </c>
      <c r="F1795" s="20" t="s">
        <v>3616</v>
      </c>
      <c r="G1795" s="4"/>
      <c r="H1795" s="4"/>
      <c r="I1795" s="5"/>
      <c r="J1795" s="14" t="str">
        <f t="shared" si="54"/>
        <v/>
      </c>
      <c r="K1795" s="15"/>
      <c r="L1795" s="10" t="s">
        <v>25</v>
      </c>
      <c r="M1795" s="10"/>
      <c r="N1795" s="14" t="str">
        <f t="shared" si="55"/>
        <v/>
      </c>
      <c r="O1795" s="10" t="s">
        <v>25</v>
      </c>
      <c r="P1795" s="16"/>
    </row>
    <row r="1796" spans="2:16" ht="57.95" customHeight="1" x14ac:dyDescent="0.25">
      <c r="B1796" s="17" t="s">
        <v>3612</v>
      </c>
      <c r="C1796" s="17" t="s">
        <v>3625</v>
      </c>
      <c r="D1796" s="18" t="s">
        <v>3614</v>
      </c>
      <c r="E1796" s="23" t="s">
        <v>3626</v>
      </c>
      <c r="F1796" s="20" t="s">
        <v>3616</v>
      </c>
      <c r="G1796" s="4"/>
      <c r="H1796" s="4"/>
      <c r="I1796" s="5"/>
      <c r="J1796" s="14" t="str">
        <f t="shared" si="54"/>
        <v/>
      </c>
      <c r="K1796" s="15"/>
      <c r="L1796" s="10" t="s">
        <v>25</v>
      </c>
      <c r="M1796" s="10"/>
      <c r="N1796" s="14" t="str">
        <f t="shared" si="55"/>
        <v/>
      </c>
      <c r="O1796" s="10" t="s">
        <v>36</v>
      </c>
      <c r="P1796" s="16"/>
    </row>
    <row r="1797" spans="2:16" ht="57.95" customHeight="1" x14ac:dyDescent="0.25">
      <c r="B1797" s="17" t="s">
        <v>3612</v>
      </c>
      <c r="C1797" s="17" t="s">
        <v>3627</v>
      </c>
      <c r="D1797" s="18" t="s">
        <v>3614</v>
      </c>
      <c r="E1797" s="23" t="s">
        <v>3628</v>
      </c>
      <c r="F1797" s="20" t="s">
        <v>3616</v>
      </c>
      <c r="G1797" s="4"/>
      <c r="H1797" s="4"/>
      <c r="I1797" s="5"/>
      <c r="J1797" s="14" t="str">
        <f t="shared" si="54"/>
        <v/>
      </c>
      <c r="K1797" s="15"/>
      <c r="L1797" s="10" t="s">
        <v>25</v>
      </c>
      <c r="M1797" s="10"/>
      <c r="N1797" s="14" t="str">
        <f t="shared" si="55"/>
        <v/>
      </c>
      <c r="O1797" s="10" t="s">
        <v>36</v>
      </c>
      <c r="P1797" s="16"/>
    </row>
    <row r="1798" spans="2:16" ht="57.95" customHeight="1" x14ac:dyDescent="0.25">
      <c r="B1798" s="17" t="s">
        <v>3612</v>
      </c>
      <c r="C1798" s="17" t="s">
        <v>3629</v>
      </c>
      <c r="D1798" s="18" t="s">
        <v>3614</v>
      </c>
      <c r="E1798" s="23" t="s">
        <v>3630</v>
      </c>
      <c r="F1798" s="20" t="s">
        <v>3616</v>
      </c>
      <c r="G1798" s="4"/>
      <c r="H1798" s="4"/>
      <c r="I1798" s="5"/>
      <c r="J1798" s="14" t="str">
        <f t="shared" si="54"/>
        <v/>
      </c>
      <c r="K1798" s="15"/>
      <c r="L1798" s="10" t="s">
        <v>25</v>
      </c>
      <c r="M1798" s="10"/>
      <c r="N1798" s="14" t="str">
        <f t="shared" si="55"/>
        <v/>
      </c>
      <c r="O1798" s="10" t="s">
        <v>36</v>
      </c>
      <c r="P1798" s="16"/>
    </row>
    <row r="1799" spans="2:16" ht="57.95" customHeight="1" x14ac:dyDescent="0.25">
      <c r="B1799" s="17" t="s">
        <v>3612</v>
      </c>
      <c r="C1799" s="17" t="s">
        <v>3631</v>
      </c>
      <c r="D1799" s="18" t="s">
        <v>3614</v>
      </c>
      <c r="E1799" s="23" t="s">
        <v>3632</v>
      </c>
      <c r="F1799" s="20" t="s">
        <v>3616</v>
      </c>
      <c r="G1799" s="4"/>
      <c r="H1799" s="4"/>
      <c r="I1799" s="5"/>
      <c r="J1799" s="14" t="str">
        <f t="shared" ref="J1799:J1862" si="56">IF(G1799&lt;&gt;"Sim","",IF(H1799="Atende",5,IF(H1799="Atende parcialmente",2,IF(H1799="Não atende",0,""))))</f>
        <v/>
      </c>
      <c r="K1799" s="15"/>
      <c r="L1799" s="10" t="s">
        <v>25</v>
      </c>
      <c r="M1799" s="10"/>
      <c r="N1799" s="14" t="str">
        <f t="shared" ref="N1799:N1862" si="57">IF(L1799&lt;&gt;"Sim","",IF(M1799="Atende",5,IF(M1799="Atende parcialmente",2,IF(M1799="Não atende",0,""))))</f>
        <v/>
      </c>
      <c r="O1799" s="10" t="s">
        <v>36</v>
      </c>
      <c r="P1799" s="16"/>
    </row>
    <row r="1800" spans="2:16" ht="57.95" customHeight="1" x14ac:dyDescent="0.25">
      <c r="B1800" s="17" t="s">
        <v>3612</v>
      </c>
      <c r="C1800" s="17" t="s">
        <v>3633</v>
      </c>
      <c r="D1800" s="18" t="s">
        <v>3614</v>
      </c>
      <c r="E1800" s="23" t="s">
        <v>3634</v>
      </c>
      <c r="F1800" s="20" t="s">
        <v>3616</v>
      </c>
      <c r="G1800" s="4"/>
      <c r="H1800" s="4"/>
      <c r="I1800" s="5"/>
      <c r="J1800" s="14" t="str">
        <f t="shared" si="56"/>
        <v/>
      </c>
      <c r="K1800" s="15"/>
      <c r="L1800" s="10" t="s">
        <v>25</v>
      </c>
      <c r="M1800" s="10"/>
      <c r="N1800" s="14" t="str">
        <f t="shared" si="57"/>
        <v/>
      </c>
      <c r="O1800" s="10" t="s">
        <v>36</v>
      </c>
      <c r="P1800" s="16"/>
    </row>
    <row r="1801" spans="2:16" ht="87" customHeight="1" x14ac:dyDescent="0.25">
      <c r="B1801" s="17" t="s">
        <v>3612</v>
      </c>
      <c r="C1801" s="17" t="s">
        <v>3635</v>
      </c>
      <c r="D1801" s="18" t="s">
        <v>3614</v>
      </c>
      <c r="E1801" s="23" t="s">
        <v>3636</v>
      </c>
      <c r="F1801" s="20" t="s">
        <v>3616</v>
      </c>
      <c r="G1801" s="4"/>
      <c r="H1801" s="4"/>
      <c r="I1801" s="5"/>
      <c r="J1801" s="14" t="str">
        <f t="shared" si="56"/>
        <v/>
      </c>
      <c r="K1801" s="15"/>
      <c r="L1801" s="10" t="s">
        <v>25</v>
      </c>
      <c r="M1801" s="10"/>
      <c r="N1801" s="14" t="str">
        <f t="shared" si="57"/>
        <v/>
      </c>
      <c r="O1801" s="10" t="s">
        <v>36</v>
      </c>
      <c r="P1801" s="16"/>
    </row>
    <row r="1802" spans="2:16" ht="57.95" customHeight="1" x14ac:dyDescent="0.25">
      <c r="B1802" s="17" t="s">
        <v>3612</v>
      </c>
      <c r="C1802" s="17" t="s">
        <v>3637</v>
      </c>
      <c r="D1802" s="18" t="s">
        <v>3614</v>
      </c>
      <c r="E1802" s="23" t="s">
        <v>3638</v>
      </c>
      <c r="F1802" s="20" t="s">
        <v>3616</v>
      </c>
      <c r="G1802" s="4"/>
      <c r="H1802" s="4"/>
      <c r="I1802" s="5"/>
      <c r="J1802" s="14" t="str">
        <f t="shared" si="56"/>
        <v/>
      </c>
      <c r="K1802" s="15"/>
      <c r="L1802" s="10" t="s">
        <v>25</v>
      </c>
      <c r="M1802" s="10"/>
      <c r="N1802" s="14" t="str">
        <f t="shared" si="57"/>
        <v/>
      </c>
      <c r="O1802" s="10" t="s">
        <v>36</v>
      </c>
      <c r="P1802" s="16"/>
    </row>
    <row r="1803" spans="2:16" ht="57.95" customHeight="1" x14ac:dyDescent="0.25">
      <c r="B1803" s="17" t="s">
        <v>3612</v>
      </c>
      <c r="C1803" s="17" t="s">
        <v>3639</v>
      </c>
      <c r="D1803" s="18" t="s">
        <v>3614</v>
      </c>
      <c r="E1803" s="23" t="s">
        <v>3640</v>
      </c>
      <c r="F1803" s="20" t="s">
        <v>3616</v>
      </c>
      <c r="G1803" s="4"/>
      <c r="H1803" s="4"/>
      <c r="I1803" s="5"/>
      <c r="J1803" s="14" t="str">
        <f t="shared" si="56"/>
        <v/>
      </c>
      <c r="K1803" s="15"/>
      <c r="L1803" s="10" t="s">
        <v>25</v>
      </c>
      <c r="M1803" s="10"/>
      <c r="N1803" s="14" t="str">
        <f t="shared" si="57"/>
        <v/>
      </c>
      <c r="O1803" s="10" t="s">
        <v>36</v>
      </c>
      <c r="P1803" s="16"/>
    </row>
    <row r="1804" spans="2:16" ht="57.95" customHeight="1" x14ac:dyDescent="0.25">
      <c r="B1804" s="17" t="s">
        <v>3612</v>
      </c>
      <c r="C1804" s="17" t="s">
        <v>3641</v>
      </c>
      <c r="D1804" s="18" t="s">
        <v>3614</v>
      </c>
      <c r="E1804" s="23" t="s">
        <v>3642</v>
      </c>
      <c r="F1804" s="20" t="s">
        <v>3616</v>
      </c>
      <c r="G1804" s="4"/>
      <c r="H1804" s="4"/>
      <c r="I1804" s="5"/>
      <c r="J1804" s="14" t="str">
        <f t="shared" si="56"/>
        <v/>
      </c>
      <c r="K1804" s="15"/>
      <c r="L1804" s="10" t="s">
        <v>25</v>
      </c>
      <c r="M1804" s="10"/>
      <c r="N1804" s="14" t="str">
        <f t="shared" si="57"/>
        <v/>
      </c>
      <c r="O1804" s="10" t="s">
        <v>36</v>
      </c>
      <c r="P1804" s="16"/>
    </row>
    <row r="1805" spans="2:16" ht="57.95" customHeight="1" x14ac:dyDescent="0.25">
      <c r="B1805" s="17" t="s">
        <v>3612</v>
      </c>
      <c r="C1805" s="17" t="s">
        <v>3643</v>
      </c>
      <c r="D1805" s="18" t="s">
        <v>3614</v>
      </c>
      <c r="E1805" s="23" t="s">
        <v>3644</v>
      </c>
      <c r="F1805" s="20" t="s">
        <v>3616</v>
      </c>
      <c r="G1805" s="4"/>
      <c r="H1805" s="4"/>
      <c r="I1805" s="5"/>
      <c r="J1805" s="14" t="str">
        <f t="shared" si="56"/>
        <v/>
      </c>
      <c r="K1805" s="15"/>
      <c r="L1805" s="10" t="s">
        <v>25</v>
      </c>
      <c r="M1805" s="10"/>
      <c r="N1805" s="14" t="str">
        <f t="shared" si="57"/>
        <v/>
      </c>
      <c r="O1805" s="10" t="s">
        <v>36</v>
      </c>
      <c r="P1805" s="16"/>
    </row>
    <row r="1806" spans="2:16" ht="57.95" customHeight="1" x14ac:dyDescent="0.25">
      <c r="B1806" s="10" t="s">
        <v>3645</v>
      </c>
      <c r="C1806" s="10" t="s">
        <v>3646</v>
      </c>
      <c r="D1806" s="11" t="s">
        <v>3647</v>
      </c>
      <c r="E1806" s="22" t="s">
        <v>3648</v>
      </c>
      <c r="F1806" s="13" t="s">
        <v>3649</v>
      </c>
      <c r="G1806" s="4"/>
      <c r="H1806" s="4"/>
      <c r="I1806" s="5"/>
      <c r="J1806" s="14" t="str">
        <f t="shared" si="56"/>
        <v/>
      </c>
      <c r="K1806" s="15"/>
      <c r="L1806" s="10" t="s">
        <v>25</v>
      </c>
      <c r="M1806" s="10"/>
      <c r="N1806" s="14" t="str">
        <f t="shared" si="57"/>
        <v/>
      </c>
      <c r="O1806" s="10" t="s">
        <v>25</v>
      </c>
      <c r="P1806" s="16"/>
    </row>
    <row r="1807" spans="2:16" ht="43.5" customHeight="1" x14ac:dyDescent="0.25">
      <c r="B1807" s="10" t="s">
        <v>3645</v>
      </c>
      <c r="C1807" s="10" t="s">
        <v>3650</v>
      </c>
      <c r="D1807" s="11" t="s">
        <v>3647</v>
      </c>
      <c r="E1807" s="22" t="s">
        <v>3651</v>
      </c>
      <c r="F1807" s="13" t="s">
        <v>3649</v>
      </c>
      <c r="G1807" s="4"/>
      <c r="H1807" s="4"/>
      <c r="I1807" s="5"/>
      <c r="J1807" s="14" t="str">
        <f t="shared" si="56"/>
        <v/>
      </c>
      <c r="K1807" s="15"/>
      <c r="L1807" s="10" t="s">
        <v>25</v>
      </c>
      <c r="M1807" s="10"/>
      <c r="N1807" s="14" t="str">
        <f t="shared" si="57"/>
        <v/>
      </c>
      <c r="O1807" s="10" t="s">
        <v>25</v>
      </c>
      <c r="P1807" s="16"/>
    </row>
    <row r="1808" spans="2:16" ht="43.5" customHeight="1" x14ac:dyDescent="0.25">
      <c r="B1808" s="10" t="s">
        <v>3645</v>
      </c>
      <c r="C1808" s="10" t="s">
        <v>3652</v>
      </c>
      <c r="D1808" s="11" t="s">
        <v>3647</v>
      </c>
      <c r="E1808" s="22" t="s">
        <v>3653</v>
      </c>
      <c r="F1808" s="13" t="s">
        <v>3649</v>
      </c>
      <c r="G1808" s="4"/>
      <c r="H1808" s="4"/>
      <c r="I1808" s="5"/>
      <c r="J1808" s="14" t="str">
        <f t="shared" si="56"/>
        <v/>
      </c>
      <c r="K1808" s="15"/>
      <c r="L1808" s="10" t="s">
        <v>25</v>
      </c>
      <c r="M1808" s="10"/>
      <c r="N1808" s="14" t="str">
        <f t="shared" si="57"/>
        <v/>
      </c>
      <c r="O1808" s="10" t="s">
        <v>25</v>
      </c>
      <c r="P1808" s="16"/>
    </row>
    <row r="1809" spans="2:16" ht="43.5" customHeight="1" x14ac:dyDescent="0.25">
      <c r="B1809" s="10" t="s">
        <v>3645</v>
      </c>
      <c r="C1809" s="10" t="s">
        <v>3654</v>
      </c>
      <c r="D1809" s="11" t="s">
        <v>3647</v>
      </c>
      <c r="E1809" s="22" t="s">
        <v>3655</v>
      </c>
      <c r="F1809" s="13" t="s">
        <v>3649</v>
      </c>
      <c r="G1809" s="4"/>
      <c r="H1809" s="4"/>
      <c r="I1809" s="5"/>
      <c r="J1809" s="14" t="str">
        <f t="shared" si="56"/>
        <v/>
      </c>
      <c r="K1809" s="15"/>
      <c r="L1809" s="10" t="s">
        <v>25</v>
      </c>
      <c r="M1809" s="10"/>
      <c r="N1809" s="14" t="str">
        <f t="shared" si="57"/>
        <v/>
      </c>
      <c r="O1809" s="10" t="s">
        <v>36</v>
      </c>
      <c r="P1809" s="16"/>
    </row>
    <row r="1810" spans="2:16" ht="43.5" customHeight="1" x14ac:dyDescent="0.25">
      <c r="B1810" s="10" t="s">
        <v>3645</v>
      </c>
      <c r="C1810" s="10" t="s">
        <v>3656</v>
      </c>
      <c r="D1810" s="11" t="s">
        <v>3647</v>
      </c>
      <c r="E1810" s="22" t="s">
        <v>3657</v>
      </c>
      <c r="F1810" s="13" t="s">
        <v>3649</v>
      </c>
      <c r="G1810" s="4"/>
      <c r="H1810" s="4"/>
      <c r="I1810" s="5"/>
      <c r="J1810" s="14" t="str">
        <f t="shared" si="56"/>
        <v/>
      </c>
      <c r="K1810" s="15"/>
      <c r="L1810" s="10" t="s">
        <v>25</v>
      </c>
      <c r="M1810" s="10"/>
      <c r="N1810" s="14" t="str">
        <f t="shared" si="57"/>
        <v/>
      </c>
      <c r="O1810" s="10" t="s">
        <v>36</v>
      </c>
      <c r="P1810" s="16"/>
    </row>
    <row r="1811" spans="2:16" ht="43.5" customHeight="1" x14ac:dyDescent="0.25">
      <c r="B1811" s="10" t="s">
        <v>3645</v>
      </c>
      <c r="C1811" s="10" t="s">
        <v>3658</v>
      </c>
      <c r="D1811" s="11" t="s">
        <v>3647</v>
      </c>
      <c r="E1811" s="22" t="s">
        <v>3659</v>
      </c>
      <c r="F1811" s="13" t="s">
        <v>3649</v>
      </c>
      <c r="G1811" s="4"/>
      <c r="H1811" s="4"/>
      <c r="I1811" s="5"/>
      <c r="J1811" s="14" t="str">
        <f t="shared" si="56"/>
        <v/>
      </c>
      <c r="K1811" s="15"/>
      <c r="L1811" s="10" t="s">
        <v>25</v>
      </c>
      <c r="M1811" s="10"/>
      <c r="N1811" s="14" t="str">
        <f t="shared" si="57"/>
        <v/>
      </c>
      <c r="O1811" s="10" t="s">
        <v>36</v>
      </c>
      <c r="P1811" s="16"/>
    </row>
    <row r="1812" spans="2:16" ht="43.5" customHeight="1" x14ac:dyDescent="0.25">
      <c r="B1812" s="10" t="s">
        <v>3645</v>
      </c>
      <c r="C1812" s="10" t="s">
        <v>3660</v>
      </c>
      <c r="D1812" s="11" t="s">
        <v>3647</v>
      </c>
      <c r="E1812" s="22" t="s">
        <v>3661</v>
      </c>
      <c r="F1812" s="13" t="s">
        <v>3649</v>
      </c>
      <c r="G1812" s="4"/>
      <c r="H1812" s="4"/>
      <c r="I1812" s="5"/>
      <c r="J1812" s="14" t="str">
        <f t="shared" si="56"/>
        <v/>
      </c>
      <c r="K1812" s="15"/>
      <c r="L1812" s="10" t="s">
        <v>25</v>
      </c>
      <c r="M1812" s="10"/>
      <c r="N1812" s="14" t="str">
        <f t="shared" si="57"/>
        <v/>
      </c>
      <c r="O1812" s="10" t="s">
        <v>36</v>
      </c>
      <c r="P1812" s="16"/>
    </row>
    <row r="1813" spans="2:16" ht="43.5" customHeight="1" x14ac:dyDescent="0.25">
      <c r="B1813" s="10" t="s">
        <v>3645</v>
      </c>
      <c r="C1813" s="10" t="s">
        <v>3662</v>
      </c>
      <c r="D1813" s="11" t="s">
        <v>3647</v>
      </c>
      <c r="E1813" s="22" t="s">
        <v>3663</v>
      </c>
      <c r="F1813" s="13" t="s">
        <v>3649</v>
      </c>
      <c r="G1813" s="4"/>
      <c r="H1813" s="4"/>
      <c r="I1813" s="5"/>
      <c r="J1813" s="14" t="str">
        <f t="shared" si="56"/>
        <v/>
      </c>
      <c r="K1813" s="15"/>
      <c r="L1813" s="10" t="s">
        <v>25</v>
      </c>
      <c r="M1813" s="10"/>
      <c r="N1813" s="14" t="str">
        <f t="shared" si="57"/>
        <v/>
      </c>
      <c r="O1813" s="10" t="s">
        <v>36</v>
      </c>
      <c r="P1813" s="16"/>
    </row>
    <row r="1814" spans="2:16" ht="43.5" customHeight="1" x14ac:dyDescent="0.25">
      <c r="B1814" s="10" t="s">
        <v>3645</v>
      </c>
      <c r="C1814" s="10" t="s">
        <v>3664</v>
      </c>
      <c r="D1814" s="11" t="s">
        <v>3647</v>
      </c>
      <c r="E1814" s="22" t="s">
        <v>3665</v>
      </c>
      <c r="F1814" s="13" t="s">
        <v>3649</v>
      </c>
      <c r="G1814" s="4"/>
      <c r="H1814" s="4"/>
      <c r="I1814" s="5"/>
      <c r="J1814" s="14" t="str">
        <f t="shared" si="56"/>
        <v/>
      </c>
      <c r="K1814" s="15"/>
      <c r="L1814" s="10" t="s">
        <v>25</v>
      </c>
      <c r="M1814" s="10"/>
      <c r="N1814" s="14" t="str">
        <f t="shared" si="57"/>
        <v/>
      </c>
      <c r="O1814" s="10" t="s">
        <v>25</v>
      </c>
      <c r="P1814" s="16"/>
    </row>
    <row r="1815" spans="2:16" ht="43.5" customHeight="1" x14ac:dyDescent="0.25">
      <c r="B1815" s="10" t="s">
        <v>3645</v>
      </c>
      <c r="C1815" s="10" t="s">
        <v>3666</v>
      </c>
      <c r="D1815" s="11" t="s">
        <v>3647</v>
      </c>
      <c r="E1815" s="22" t="s">
        <v>3667</v>
      </c>
      <c r="F1815" s="13" t="s">
        <v>3649</v>
      </c>
      <c r="G1815" s="4"/>
      <c r="H1815" s="4"/>
      <c r="I1815" s="5"/>
      <c r="J1815" s="14" t="str">
        <f t="shared" si="56"/>
        <v/>
      </c>
      <c r="K1815" s="15"/>
      <c r="L1815" s="10" t="s">
        <v>25</v>
      </c>
      <c r="M1815" s="10"/>
      <c r="N1815" s="14" t="str">
        <f t="shared" si="57"/>
        <v/>
      </c>
      <c r="O1815" s="10" t="s">
        <v>25</v>
      </c>
      <c r="P1815" s="16"/>
    </row>
    <row r="1816" spans="2:16" ht="43.5" customHeight="1" x14ac:dyDescent="0.25">
      <c r="B1816" s="10" t="s">
        <v>3645</v>
      </c>
      <c r="C1816" s="10" t="s">
        <v>3668</v>
      </c>
      <c r="D1816" s="11" t="s">
        <v>3647</v>
      </c>
      <c r="E1816" s="22" t="s">
        <v>3669</v>
      </c>
      <c r="F1816" s="13" t="s">
        <v>3649</v>
      </c>
      <c r="G1816" s="4"/>
      <c r="H1816" s="4"/>
      <c r="I1816" s="5"/>
      <c r="J1816" s="14" t="str">
        <f t="shared" si="56"/>
        <v/>
      </c>
      <c r="K1816" s="15"/>
      <c r="L1816" s="10" t="s">
        <v>25</v>
      </c>
      <c r="M1816" s="10"/>
      <c r="N1816" s="14" t="str">
        <f t="shared" si="57"/>
        <v/>
      </c>
      <c r="O1816" s="10" t="s">
        <v>36</v>
      </c>
      <c r="P1816" s="16"/>
    </row>
    <row r="1817" spans="2:16" ht="43.5" customHeight="1" x14ac:dyDescent="0.25">
      <c r="B1817" s="10" t="s">
        <v>3645</v>
      </c>
      <c r="C1817" s="10" t="s">
        <v>3670</v>
      </c>
      <c r="D1817" s="11" t="s">
        <v>3647</v>
      </c>
      <c r="E1817" s="22" t="s">
        <v>3671</v>
      </c>
      <c r="F1817" s="13" t="s">
        <v>3649</v>
      </c>
      <c r="G1817" s="4"/>
      <c r="H1817" s="4"/>
      <c r="I1817" s="5"/>
      <c r="J1817" s="14" t="str">
        <f t="shared" si="56"/>
        <v/>
      </c>
      <c r="K1817" s="15"/>
      <c r="L1817" s="10" t="s">
        <v>25</v>
      </c>
      <c r="M1817" s="10"/>
      <c r="N1817" s="14" t="str">
        <f t="shared" si="57"/>
        <v/>
      </c>
      <c r="O1817" s="10" t="s">
        <v>36</v>
      </c>
      <c r="P1817" s="16"/>
    </row>
    <row r="1818" spans="2:16" ht="43.5" customHeight="1" x14ac:dyDescent="0.25">
      <c r="B1818" s="10" t="s">
        <v>3645</v>
      </c>
      <c r="C1818" s="10" t="s">
        <v>3672</v>
      </c>
      <c r="D1818" s="11" t="s">
        <v>3647</v>
      </c>
      <c r="E1818" s="22" t="s">
        <v>3673</v>
      </c>
      <c r="F1818" s="13" t="s">
        <v>3649</v>
      </c>
      <c r="G1818" s="4"/>
      <c r="H1818" s="4"/>
      <c r="I1818" s="5"/>
      <c r="J1818" s="14" t="str">
        <f t="shared" si="56"/>
        <v/>
      </c>
      <c r="K1818" s="15"/>
      <c r="L1818" s="10" t="s">
        <v>25</v>
      </c>
      <c r="M1818" s="10"/>
      <c r="N1818" s="14" t="str">
        <f t="shared" si="57"/>
        <v/>
      </c>
      <c r="O1818" s="10" t="s">
        <v>25</v>
      </c>
      <c r="P1818" s="16"/>
    </row>
    <row r="1819" spans="2:16" ht="43.5" customHeight="1" x14ac:dyDescent="0.25">
      <c r="B1819" s="10" t="s">
        <v>3645</v>
      </c>
      <c r="C1819" s="10" t="s">
        <v>3674</v>
      </c>
      <c r="D1819" s="11" t="s">
        <v>3647</v>
      </c>
      <c r="E1819" s="22" t="s">
        <v>3675</v>
      </c>
      <c r="F1819" s="13" t="s">
        <v>3649</v>
      </c>
      <c r="G1819" s="4"/>
      <c r="H1819" s="4"/>
      <c r="I1819" s="5"/>
      <c r="J1819" s="14" t="str">
        <f t="shared" si="56"/>
        <v/>
      </c>
      <c r="K1819" s="15"/>
      <c r="L1819" s="10" t="s">
        <v>25</v>
      </c>
      <c r="M1819" s="10"/>
      <c r="N1819" s="14" t="str">
        <f t="shared" si="57"/>
        <v/>
      </c>
      <c r="O1819" s="10" t="s">
        <v>36</v>
      </c>
      <c r="P1819" s="16"/>
    </row>
    <row r="1820" spans="2:16" ht="43.5" customHeight="1" x14ac:dyDescent="0.25">
      <c r="B1820" s="10" t="s">
        <v>3645</v>
      </c>
      <c r="C1820" s="10" t="s">
        <v>3676</v>
      </c>
      <c r="D1820" s="11" t="s">
        <v>3647</v>
      </c>
      <c r="E1820" s="22" t="s">
        <v>3677</v>
      </c>
      <c r="F1820" s="13" t="s">
        <v>3649</v>
      </c>
      <c r="G1820" s="4"/>
      <c r="H1820" s="4"/>
      <c r="I1820" s="5"/>
      <c r="J1820" s="14" t="str">
        <f t="shared" si="56"/>
        <v/>
      </c>
      <c r="K1820" s="15"/>
      <c r="L1820" s="10" t="s">
        <v>25</v>
      </c>
      <c r="M1820" s="10"/>
      <c r="N1820" s="14" t="str">
        <f t="shared" si="57"/>
        <v/>
      </c>
      <c r="O1820" s="10" t="s">
        <v>36</v>
      </c>
      <c r="P1820" s="16"/>
    </row>
    <row r="1821" spans="2:16" ht="43.5" customHeight="1" x14ac:dyDescent="0.25">
      <c r="B1821" s="10" t="s">
        <v>3645</v>
      </c>
      <c r="C1821" s="10" t="s">
        <v>3678</v>
      </c>
      <c r="D1821" s="11" t="s">
        <v>3647</v>
      </c>
      <c r="E1821" s="22" t="s">
        <v>3679</v>
      </c>
      <c r="F1821" s="13" t="s">
        <v>3649</v>
      </c>
      <c r="G1821" s="4"/>
      <c r="H1821" s="4"/>
      <c r="I1821" s="5"/>
      <c r="J1821" s="14" t="str">
        <f t="shared" si="56"/>
        <v/>
      </c>
      <c r="K1821" s="15"/>
      <c r="L1821" s="10" t="s">
        <v>25</v>
      </c>
      <c r="M1821" s="10"/>
      <c r="N1821" s="14" t="str">
        <f t="shared" si="57"/>
        <v/>
      </c>
      <c r="O1821" s="10" t="s">
        <v>36</v>
      </c>
      <c r="P1821" s="16"/>
    </row>
    <row r="1822" spans="2:16" ht="43.5" customHeight="1" x14ac:dyDescent="0.25">
      <c r="B1822" s="10" t="s">
        <v>3645</v>
      </c>
      <c r="C1822" s="10" t="s">
        <v>3680</v>
      </c>
      <c r="D1822" s="11" t="s">
        <v>3647</v>
      </c>
      <c r="E1822" s="22" t="s">
        <v>3681</v>
      </c>
      <c r="F1822" s="13" t="s">
        <v>3649</v>
      </c>
      <c r="G1822" s="4"/>
      <c r="H1822" s="4"/>
      <c r="I1822" s="5"/>
      <c r="J1822" s="14" t="str">
        <f t="shared" si="56"/>
        <v/>
      </c>
      <c r="K1822" s="15"/>
      <c r="L1822" s="10" t="s">
        <v>25</v>
      </c>
      <c r="M1822" s="10"/>
      <c r="N1822" s="14" t="str">
        <f t="shared" si="57"/>
        <v/>
      </c>
      <c r="O1822" s="10" t="s">
        <v>36</v>
      </c>
      <c r="P1822" s="16"/>
    </row>
    <row r="1823" spans="2:16" ht="43.5" customHeight="1" x14ac:dyDescent="0.25">
      <c r="B1823" s="10" t="s">
        <v>3645</v>
      </c>
      <c r="C1823" s="10" t="s">
        <v>3682</v>
      </c>
      <c r="D1823" s="11" t="s">
        <v>3647</v>
      </c>
      <c r="E1823" s="22" t="s">
        <v>3683</v>
      </c>
      <c r="F1823" s="13" t="s">
        <v>3649</v>
      </c>
      <c r="G1823" s="4"/>
      <c r="H1823" s="4"/>
      <c r="I1823" s="5"/>
      <c r="J1823" s="14" t="str">
        <f t="shared" si="56"/>
        <v/>
      </c>
      <c r="K1823" s="15"/>
      <c r="L1823" s="10" t="s">
        <v>25</v>
      </c>
      <c r="M1823" s="10"/>
      <c r="N1823" s="14" t="str">
        <f t="shared" si="57"/>
        <v/>
      </c>
      <c r="O1823" s="10" t="s">
        <v>36</v>
      </c>
      <c r="P1823" s="16"/>
    </row>
    <row r="1824" spans="2:16" ht="43.5" customHeight="1" x14ac:dyDescent="0.25">
      <c r="B1824" s="10" t="s">
        <v>3645</v>
      </c>
      <c r="C1824" s="10" t="s">
        <v>3684</v>
      </c>
      <c r="D1824" s="11" t="s">
        <v>3647</v>
      </c>
      <c r="E1824" s="22" t="s">
        <v>3685</v>
      </c>
      <c r="F1824" s="13" t="s">
        <v>3649</v>
      </c>
      <c r="G1824" s="4"/>
      <c r="H1824" s="4"/>
      <c r="I1824" s="5"/>
      <c r="J1824" s="14" t="str">
        <f t="shared" si="56"/>
        <v/>
      </c>
      <c r="K1824" s="15"/>
      <c r="L1824" s="10" t="s">
        <v>25</v>
      </c>
      <c r="M1824" s="10"/>
      <c r="N1824" s="14" t="str">
        <f t="shared" si="57"/>
        <v/>
      </c>
      <c r="O1824" s="10" t="s">
        <v>36</v>
      </c>
      <c r="P1824" s="16"/>
    </row>
    <row r="1825" spans="2:16" ht="43.5" customHeight="1" x14ac:dyDescent="0.25">
      <c r="B1825" s="10" t="s">
        <v>3645</v>
      </c>
      <c r="C1825" s="10" t="s">
        <v>3686</v>
      </c>
      <c r="D1825" s="11" t="s">
        <v>3647</v>
      </c>
      <c r="E1825" s="22" t="s">
        <v>3687</v>
      </c>
      <c r="F1825" s="13" t="s">
        <v>3649</v>
      </c>
      <c r="G1825" s="4"/>
      <c r="H1825" s="4"/>
      <c r="I1825" s="5"/>
      <c r="J1825" s="14" t="str">
        <f t="shared" si="56"/>
        <v/>
      </c>
      <c r="K1825" s="15"/>
      <c r="L1825" s="10" t="s">
        <v>25</v>
      </c>
      <c r="M1825" s="10"/>
      <c r="N1825" s="14" t="str">
        <f t="shared" si="57"/>
        <v/>
      </c>
      <c r="O1825" s="10" t="s">
        <v>36</v>
      </c>
      <c r="P1825" s="16"/>
    </row>
    <row r="1826" spans="2:16" ht="43.5" customHeight="1" x14ac:dyDescent="0.25">
      <c r="B1826" s="10" t="s">
        <v>3645</v>
      </c>
      <c r="C1826" s="10" t="s">
        <v>3688</v>
      </c>
      <c r="D1826" s="11" t="s">
        <v>3647</v>
      </c>
      <c r="E1826" s="22" t="s">
        <v>3689</v>
      </c>
      <c r="F1826" s="13" t="s">
        <v>3649</v>
      </c>
      <c r="G1826" s="4"/>
      <c r="H1826" s="4"/>
      <c r="I1826" s="5"/>
      <c r="J1826" s="14" t="str">
        <f t="shared" si="56"/>
        <v/>
      </c>
      <c r="K1826" s="15"/>
      <c r="L1826" s="10" t="s">
        <v>25</v>
      </c>
      <c r="M1826" s="10"/>
      <c r="N1826" s="14" t="str">
        <f t="shared" si="57"/>
        <v/>
      </c>
      <c r="O1826" s="10" t="s">
        <v>36</v>
      </c>
      <c r="P1826" s="16"/>
    </row>
    <row r="1827" spans="2:16" ht="57.95" customHeight="1" x14ac:dyDescent="0.25">
      <c r="B1827" s="10" t="s">
        <v>3645</v>
      </c>
      <c r="C1827" s="10" t="s">
        <v>3690</v>
      </c>
      <c r="D1827" s="11" t="s">
        <v>3647</v>
      </c>
      <c r="E1827" s="22" t="s">
        <v>3691</v>
      </c>
      <c r="F1827" s="13" t="s">
        <v>3649</v>
      </c>
      <c r="G1827" s="4"/>
      <c r="H1827" s="4"/>
      <c r="I1827" s="5"/>
      <c r="J1827" s="14" t="str">
        <f t="shared" si="56"/>
        <v/>
      </c>
      <c r="K1827" s="15"/>
      <c r="L1827" s="10" t="s">
        <v>25</v>
      </c>
      <c r="M1827" s="10"/>
      <c r="N1827" s="14" t="str">
        <f t="shared" si="57"/>
        <v/>
      </c>
      <c r="O1827" s="10" t="s">
        <v>25</v>
      </c>
      <c r="P1827" s="16"/>
    </row>
    <row r="1828" spans="2:16" ht="57.95" customHeight="1" x14ac:dyDescent="0.25">
      <c r="B1828" s="10" t="s">
        <v>3645</v>
      </c>
      <c r="C1828" s="10" t="s">
        <v>3692</v>
      </c>
      <c r="D1828" s="11" t="s">
        <v>3647</v>
      </c>
      <c r="E1828" s="22" t="s">
        <v>3693</v>
      </c>
      <c r="F1828" s="13" t="s">
        <v>3649</v>
      </c>
      <c r="G1828" s="4"/>
      <c r="H1828" s="4"/>
      <c r="I1828" s="5"/>
      <c r="J1828" s="14" t="str">
        <f t="shared" si="56"/>
        <v/>
      </c>
      <c r="K1828" s="15"/>
      <c r="L1828" s="10" t="s">
        <v>25</v>
      </c>
      <c r="M1828" s="10"/>
      <c r="N1828" s="14" t="str">
        <f t="shared" si="57"/>
        <v/>
      </c>
      <c r="O1828" s="10" t="s">
        <v>36</v>
      </c>
      <c r="P1828" s="16"/>
    </row>
    <row r="1829" spans="2:16" ht="57.95" customHeight="1" x14ac:dyDescent="0.25">
      <c r="B1829" s="10" t="s">
        <v>3645</v>
      </c>
      <c r="C1829" s="10" t="s">
        <v>3694</v>
      </c>
      <c r="D1829" s="11" t="s">
        <v>3647</v>
      </c>
      <c r="E1829" s="22" t="s">
        <v>3695</v>
      </c>
      <c r="F1829" s="13" t="s">
        <v>3649</v>
      </c>
      <c r="G1829" s="4"/>
      <c r="H1829" s="4"/>
      <c r="I1829" s="5"/>
      <c r="J1829" s="14" t="str">
        <f t="shared" si="56"/>
        <v/>
      </c>
      <c r="K1829" s="15"/>
      <c r="L1829" s="10" t="s">
        <v>25</v>
      </c>
      <c r="M1829" s="10"/>
      <c r="N1829" s="14" t="str">
        <f t="shared" si="57"/>
        <v/>
      </c>
      <c r="O1829" s="10" t="s">
        <v>36</v>
      </c>
      <c r="P1829" s="16"/>
    </row>
    <row r="1830" spans="2:16" ht="57.95" customHeight="1" x14ac:dyDescent="0.25">
      <c r="B1830" s="10" t="s">
        <v>3645</v>
      </c>
      <c r="C1830" s="10" t="s">
        <v>3696</v>
      </c>
      <c r="D1830" s="11" t="s">
        <v>3647</v>
      </c>
      <c r="E1830" s="22" t="s">
        <v>3697</v>
      </c>
      <c r="F1830" s="13" t="s">
        <v>3649</v>
      </c>
      <c r="G1830" s="4"/>
      <c r="H1830" s="4"/>
      <c r="I1830" s="5"/>
      <c r="J1830" s="14" t="str">
        <f t="shared" si="56"/>
        <v/>
      </c>
      <c r="K1830" s="15"/>
      <c r="L1830" s="10" t="s">
        <v>25</v>
      </c>
      <c r="M1830" s="10"/>
      <c r="N1830" s="14" t="str">
        <f t="shared" si="57"/>
        <v/>
      </c>
      <c r="O1830" s="10" t="s">
        <v>25</v>
      </c>
      <c r="P1830" s="16"/>
    </row>
    <row r="1831" spans="2:16" ht="57.95" customHeight="1" x14ac:dyDescent="0.25">
      <c r="B1831" s="10" t="s">
        <v>3645</v>
      </c>
      <c r="C1831" s="10" t="s">
        <v>3698</v>
      </c>
      <c r="D1831" s="11" t="s">
        <v>3647</v>
      </c>
      <c r="E1831" s="22" t="s">
        <v>3699</v>
      </c>
      <c r="F1831" s="13" t="s">
        <v>3649</v>
      </c>
      <c r="G1831" s="4"/>
      <c r="H1831" s="4"/>
      <c r="I1831" s="5"/>
      <c r="J1831" s="14" t="str">
        <f t="shared" si="56"/>
        <v/>
      </c>
      <c r="K1831" s="15"/>
      <c r="L1831" s="10" t="s">
        <v>25</v>
      </c>
      <c r="M1831" s="10"/>
      <c r="N1831" s="14" t="str">
        <f t="shared" si="57"/>
        <v/>
      </c>
      <c r="O1831" s="10" t="s">
        <v>36</v>
      </c>
      <c r="P1831" s="16"/>
    </row>
    <row r="1832" spans="2:16" ht="57.95" customHeight="1" x14ac:dyDescent="0.25">
      <c r="B1832" s="17" t="s">
        <v>3700</v>
      </c>
      <c r="C1832" s="17" t="s">
        <v>3701</v>
      </c>
      <c r="D1832" s="18" t="s">
        <v>3702</v>
      </c>
      <c r="E1832" s="23" t="s">
        <v>3703</v>
      </c>
      <c r="F1832" s="20" t="s">
        <v>3704</v>
      </c>
      <c r="G1832" s="4"/>
      <c r="H1832" s="4"/>
      <c r="I1832" s="5"/>
      <c r="J1832" s="14" t="str">
        <f t="shared" si="56"/>
        <v/>
      </c>
      <c r="K1832" s="15"/>
      <c r="L1832" s="10" t="s">
        <v>25</v>
      </c>
      <c r="M1832" s="10"/>
      <c r="N1832" s="14" t="str">
        <f t="shared" si="57"/>
        <v/>
      </c>
      <c r="O1832" s="10" t="s">
        <v>25</v>
      </c>
      <c r="P1832" s="16"/>
    </row>
    <row r="1833" spans="2:16" ht="57.95" customHeight="1" x14ac:dyDescent="0.25">
      <c r="B1833" s="17" t="s">
        <v>3700</v>
      </c>
      <c r="C1833" s="17" t="s">
        <v>3705</v>
      </c>
      <c r="D1833" s="18" t="s">
        <v>3702</v>
      </c>
      <c r="E1833" s="23" t="s">
        <v>3706</v>
      </c>
      <c r="F1833" s="20" t="s">
        <v>3704</v>
      </c>
      <c r="G1833" s="4"/>
      <c r="H1833" s="4"/>
      <c r="I1833" s="5"/>
      <c r="J1833" s="14" t="str">
        <f t="shared" si="56"/>
        <v/>
      </c>
      <c r="K1833" s="15"/>
      <c r="L1833" s="10" t="s">
        <v>25</v>
      </c>
      <c r="M1833" s="10"/>
      <c r="N1833" s="14" t="str">
        <f t="shared" si="57"/>
        <v/>
      </c>
      <c r="O1833" s="10" t="s">
        <v>25</v>
      </c>
      <c r="P1833" s="16"/>
    </row>
    <row r="1834" spans="2:16" ht="57.95" customHeight="1" x14ac:dyDescent="0.25">
      <c r="B1834" s="17" t="s">
        <v>3700</v>
      </c>
      <c r="C1834" s="17" t="s">
        <v>3707</v>
      </c>
      <c r="D1834" s="18" t="s">
        <v>3702</v>
      </c>
      <c r="E1834" s="23" t="s">
        <v>3708</v>
      </c>
      <c r="F1834" s="20" t="s">
        <v>3704</v>
      </c>
      <c r="G1834" s="4"/>
      <c r="H1834" s="4"/>
      <c r="I1834" s="5"/>
      <c r="J1834" s="14" t="str">
        <f t="shared" si="56"/>
        <v/>
      </c>
      <c r="K1834" s="15"/>
      <c r="L1834" s="10" t="s">
        <v>25</v>
      </c>
      <c r="M1834" s="10"/>
      <c r="N1834" s="14" t="str">
        <f t="shared" si="57"/>
        <v/>
      </c>
      <c r="O1834" s="10" t="s">
        <v>25</v>
      </c>
      <c r="P1834" s="16"/>
    </row>
    <row r="1835" spans="2:16" ht="57.95" customHeight="1" x14ac:dyDescent="0.25">
      <c r="B1835" s="17" t="s">
        <v>3700</v>
      </c>
      <c r="C1835" s="17" t="s">
        <v>3709</v>
      </c>
      <c r="D1835" s="18" t="s">
        <v>3702</v>
      </c>
      <c r="E1835" s="23" t="s">
        <v>3710</v>
      </c>
      <c r="F1835" s="20" t="s">
        <v>3704</v>
      </c>
      <c r="G1835" s="4"/>
      <c r="H1835" s="4"/>
      <c r="I1835" s="5"/>
      <c r="J1835" s="14" t="str">
        <f t="shared" si="56"/>
        <v/>
      </c>
      <c r="K1835" s="15"/>
      <c r="L1835" s="10" t="s">
        <v>25</v>
      </c>
      <c r="M1835" s="10"/>
      <c r="N1835" s="14" t="str">
        <f t="shared" si="57"/>
        <v/>
      </c>
      <c r="O1835" s="10" t="s">
        <v>25</v>
      </c>
      <c r="P1835" s="16"/>
    </row>
    <row r="1836" spans="2:16" ht="57.95" customHeight="1" x14ac:dyDescent="0.25">
      <c r="B1836" s="17" t="s">
        <v>3700</v>
      </c>
      <c r="C1836" s="17" t="s">
        <v>3711</v>
      </c>
      <c r="D1836" s="18" t="s">
        <v>3702</v>
      </c>
      <c r="E1836" s="23" t="s">
        <v>3712</v>
      </c>
      <c r="F1836" s="20" t="s">
        <v>3704</v>
      </c>
      <c r="G1836" s="4"/>
      <c r="H1836" s="4"/>
      <c r="I1836" s="5"/>
      <c r="J1836" s="14" t="str">
        <f t="shared" si="56"/>
        <v/>
      </c>
      <c r="K1836" s="15"/>
      <c r="L1836" s="10" t="s">
        <v>25</v>
      </c>
      <c r="M1836" s="10"/>
      <c r="N1836" s="14" t="str">
        <f t="shared" si="57"/>
        <v/>
      </c>
      <c r="O1836" s="10" t="s">
        <v>36</v>
      </c>
      <c r="P1836" s="16"/>
    </row>
    <row r="1837" spans="2:16" ht="57.95" customHeight="1" x14ac:dyDescent="0.25">
      <c r="B1837" s="17" t="s">
        <v>3700</v>
      </c>
      <c r="C1837" s="17" t="s">
        <v>3713</v>
      </c>
      <c r="D1837" s="18" t="s">
        <v>3702</v>
      </c>
      <c r="E1837" s="23" t="s">
        <v>3714</v>
      </c>
      <c r="F1837" s="20" t="s">
        <v>3704</v>
      </c>
      <c r="G1837" s="4"/>
      <c r="H1837" s="4"/>
      <c r="I1837" s="5"/>
      <c r="J1837" s="14" t="str">
        <f t="shared" si="56"/>
        <v/>
      </c>
      <c r="K1837" s="15"/>
      <c r="L1837" s="10" t="s">
        <v>25</v>
      </c>
      <c r="M1837" s="10"/>
      <c r="N1837" s="14" t="str">
        <f t="shared" si="57"/>
        <v/>
      </c>
      <c r="O1837" s="10" t="s">
        <v>25</v>
      </c>
      <c r="P1837" s="16"/>
    </row>
    <row r="1838" spans="2:16" ht="57.95" customHeight="1" x14ac:dyDescent="0.25">
      <c r="B1838" s="17" t="s">
        <v>3700</v>
      </c>
      <c r="C1838" s="17" t="s">
        <v>3715</v>
      </c>
      <c r="D1838" s="18" t="s">
        <v>3702</v>
      </c>
      <c r="E1838" s="23" t="s">
        <v>3716</v>
      </c>
      <c r="F1838" s="20" t="s">
        <v>3704</v>
      </c>
      <c r="G1838" s="4"/>
      <c r="H1838" s="4"/>
      <c r="I1838" s="5"/>
      <c r="J1838" s="14" t="str">
        <f t="shared" si="56"/>
        <v/>
      </c>
      <c r="K1838" s="15"/>
      <c r="L1838" s="10" t="s">
        <v>25</v>
      </c>
      <c r="M1838" s="10"/>
      <c r="N1838" s="14" t="str">
        <f t="shared" si="57"/>
        <v/>
      </c>
      <c r="O1838" s="10" t="s">
        <v>25</v>
      </c>
      <c r="P1838" s="16"/>
    </row>
    <row r="1839" spans="2:16" ht="57.95" customHeight="1" x14ac:dyDescent="0.25">
      <c r="B1839" s="17" t="s">
        <v>3700</v>
      </c>
      <c r="C1839" s="17" t="s">
        <v>3717</v>
      </c>
      <c r="D1839" s="18" t="s">
        <v>3702</v>
      </c>
      <c r="E1839" s="23" t="s">
        <v>3718</v>
      </c>
      <c r="F1839" s="20" t="s">
        <v>3704</v>
      </c>
      <c r="G1839" s="4"/>
      <c r="H1839" s="4"/>
      <c r="I1839" s="5"/>
      <c r="J1839" s="14" t="str">
        <f t="shared" si="56"/>
        <v/>
      </c>
      <c r="K1839" s="15"/>
      <c r="L1839" s="10" t="s">
        <v>25</v>
      </c>
      <c r="M1839" s="10"/>
      <c r="N1839" s="14" t="str">
        <f t="shared" si="57"/>
        <v/>
      </c>
      <c r="O1839" s="10" t="s">
        <v>25</v>
      </c>
      <c r="P1839" s="16"/>
    </row>
    <row r="1840" spans="2:16" ht="57.95" customHeight="1" x14ac:dyDescent="0.25">
      <c r="B1840" s="17" t="s">
        <v>3700</v>
      </c>
      <c r="C1840" s="17" t="s">
        <v>3719</v>
      </c>
      <c r="D1840" s="18" t="s">
        <v>3702</v>
      </c>
      <c r="E1840" s="23" t="s">
        <v>3720</v>
      </c>
      <c r="F1840" s="20" t="s">
        <v>3704</v>
      </c>
      <c r="G1840" s="4"/>
      <c r="H1840" s="4"/>
      <c r="I1840" s="5"/>
      <c r="J1840" s="14" t="str">
        <f t="shared" si="56"/>
        <v/>
      </c>
      <c r="K1840" s="15"/>
      <c r="L1840" s="10" t="s">
        <v>25</v>
      </c>
      <c r="M1840" s="10"/>
      <c r="N1840" s="14" t="str">
        <f t="shared" si="57"/>
        <v/>
      </c>
      <c r="O1840" s="10" t="s">
        <v>25</v>
      </c>
      <c r="P1840" s="16"/>
    </row>
    <row r="1841" spans="2:16" ht="57.95" customHeight="1" x14ac:dyDescent="0.25">
      <c r="B1841" s="17" t="s">
        <v>3700</v>
      </c>
      <c r="C1841" s="17" t="s">
        <v>3721</v>
      </c>
      <c r="D1841" s="18" t="s">
        <v>3702</v>
      </c>
      <c r="E1841" s="23" t="s">
        <v>3722</v>
      </c>
      <c r="F1841" s="20" t="s">
        <v>3704</v>
      </c>
      <c r="G1841" s="4"/>
      <c r="H1841" s="4"/>
      <c r="I1841" s="5"/>
      <c r="J1841" s="14" t="str">
        <f t="shared" si="56"/>
        <v/>
      </c>
      <c r="K1841" s="15"/>
      <c r="L1841" s="10" t="s">
        <v>25</v>
      </c>
      <c r="M1841" s="10"/>
      <c r="N1841" s="14" t="str">
        <f t="shared" si="57"/>
        <v/>
      </c>
      <c r="O1841" s="10" t="s">
        <v>25</v>
      </c>
      <c r="P1841" s="16"/>
    </row>
    <row r="1842" spans="2:16" ht="57.95" customHeight="1" x14ac:dyDescent="0.25">
      <c r="B1842" s="17" t="s">
        <v>3700</v>
      </c>
      <c r="C1842" s="17" t="s">
        <v>3723</v>
      </c>
      <c r="D1842" s="18" t="s">
        <v>3702</v>
      </c>
      <c r="E1842" s="23" t="s">
        <v>3724</v>
      </c>
      <c r="F1842" s="20" t="s">
        <v>3704</v>
      </c>
      <c r="G1842" s="4"/>
      <c r="H1842" s="4"/>
      <c r="I1842" s="5"/>
      <c r="J1842" s="14" t="str">
        <f t="shared" si="56"/>
        <v/>
      </c>
      <c r="K1842" s="15"/>
      <c r="L1842" s="10" t="s">
        <v>25</v>
      </c>
      <c r="M1842" s="10"/>
      <c r="N1842" s="14" t="str">
        <f t="shared" si="57"/>
        <v/>
      </c>
      <c r="O1842" s="10" t="s">
        <v>36</v>
      </c>
      <c r="P1842" s="16"/>
    </row>
    <row r="1843" spans="2:16" ht="57.95" customHeight="1" x14ac:dyDescent="0.25">
      <c r="B1843" s="17" t="s">
        <v>3700</v>
      </c>
      <c r="C1843" s="17" t="s">
        <v>3725</v>
      </c>
      <c r="D1843" s="18" t="s">
        <v>3702</v>
      </c>
      <c r="E1843" s="23" t="s">
        <v>3726</v>
      </c>
      <c r="F1843" s="20" t="s">
        <v>3704</v>
      </c>
      <c r="G1843" s="4"/>
      <c r="H1843" s="4"/>
      <c r="I1843" s="5"/>
      <c r="J1843" s="14" t="str">
        <f t="shared" si="56"/>
        <v/>
      </c>
      <c r="K1843" s="15"/>
      <c r="L1843" s="10" t="s">
        <v>25</v>
      </c>
      <c r="M1843" s="10"/>
      <c r="N1843" s="14" t="str">
        <f t="shared" si="57"/>
        <v/>
      </c>
      <c r="O1843" s="10" t="s">
        <v>36</v>
      </c>
      <c r="P1843" s="16"/>
    </row>
    <row r="1844" spans="2:16" ht="57.95" customHeight="1" x14ac:dyDescent="0.25">
      <c r="B1844" s="17" t="s">
        <v>3700</v>
      </c>
      <c r="C1844" s="17" t="s">
        <v>3727</v>
      </c>
      <c r="D1844" s="18" t="s">
        <v>3702</v>
      </c>
      <c r="E1844" s="23" t="s">
        <v>3728</v>
      </c>
      <c r="F1844" s="20" t="s">
        <v>3704</v>
      </c>
      <c r="G1844" s="4"/>
      <c r="H1844" s="4"/>
      <c r="I1844" s="5"/>
      <c r="J1844" s="14" t="str">
        <f t="shared" si="56"/>
        <v/>
      </c>
      <c r="K1844" s="15"/>
      <c r="L1844" s="10" t="s">
        <v>25</v>
      </c>
      <c r="M1844" s="10"/>
      <c r="N1844" s="14" t="str">
        <f t="shared" si="57"/>
        <v/>
      </c>
      <c r="O1844" s="10" t="s">
        <v>36</v>
      </c>
      <c r="P1844" s="16"/>
    </row>
    <row r="1845" spans="2:16" ht="57.95" customHeight="1" x14ac:dyDescent="0.25">
      <c r="B1845" s="17" t="s">
        <v>3700</v>
      </c>
      <c r="C1845" s="17" t="s">
        <v>3729</v>
      </c>
      <c r="D1845" s="18" t="s">
        <v>3702</v>
      </c>
      <c r="E1845" s="23" t="s">
        <v>3730</v>
      </c>
      <c r="F1845" s="20" t="s">
        <v>3704</v>
      </c>
      <c r="G1845" s="4"/>
      <c r="H1845" s="4"/>
      <c r="I1845" s="5"/>
      <c r="J1845" s="14" t="str">
        <f t="shared" si="56"/>
        <v/>
      </c>
      <c r="K1845" s="15"/>
      <c r="L1845" s="10" t="s">
        <v>25</v>
      </c>
      <c r="M1845" s="10"/>
      <c r="N1845" s="14" t="str">
        <f t="shared" si="57"/>
        <v/>
      </c>
      <c r="O1845" s="10" t="s">
        <v>36</v>
      </c>
      <c r="P1845" s="16"/>
    </row>
    <row r="1846" spans="2:16" ht="57.95" customHeight="1" x14ac:dyDescent="0.25">
      <c r="B1846" s="17" t="s">
        <v>3700</v>
      </c>
      <c r="C1846" s="17" t="s">
        <v>3731</v>
      </c>
      <c r="D1846" s="18" t="s">
        <v>3702</v>
      </c>
      <c r="E1846" s="23" t="s">
        <v>3732</v>
      </c>
      <c r="F1846" s="20" t="s">
        <v>3704</v>
      </c>
      <c r="G1846" s="4"/>
      <c r="H1846" s="4"/>
      <c r="I1846" s="5"/>
      <c r="J1846" s="14" t="str">
        <f t="shared" si="56"/>
        <v/>
      </c>
      <c r="K1846" s="15"/>
      <c r="L1846" s="10" t="s">
        <v>25</v>
      </c>
      <c r="M1846" s="10"/>
      <c r="N1846" s="14" t="str">
        <f t="shared" si="57"/>
        <v/>
      </c>
      <c r="O1846" s="10" t="s">
        <v>36</v>
      </c>
      <c r="P1846" s="16"/>
    </row>
    <row r="1847" spans="2:16" ht="57.95" customHeight="1" x14ac:dyDescent="0.25">
      <c r="B1847" s="17" t="s">
        <v>3700</v>
      </c>
      <c r="C1847" s="17" t="s">
        <v>3733</v>
      </c>
      <c r="D1847" s="18" t="s">
        <v>3702</v>
      </c>
      <c r="E1847" s="23" t="s">
        <v>3734</v>
      </c>
      <c r="F1847" s="20" t="s">
        <v>3704</v>
      </c>
      <c r="G1847" s="4"/>
      <c r="H1847" s="4"/>
      <c r="I1847" s="5"/>
      <c r="J1847" s="14" t="str">
        <f t="shared" si="56"/>
        <v/>
      </c>
      <c r="K1847" s="15"/>
      <c r="L1847" s="10" t="s">
        <v>25</v>
      </c>
      <c r="M1847" s="10"/>
      <c r="N1847" s="14" t="str">
        <f t="shared" si="57"/>
        <v/>
      </c>
      <c r="O1847" s="10" t="s">
        <v>36</v>
      </c>
      <c r="P1847" s="16"/>
    </row>
    <row r="1848" spans="2:16" ht="57.95" customHeight="1" x14ac:dyDescent="0.25">
      <c r="B1848" s="17" t="s">
        <v>3700</v>
      </c>
      <c r="C1848" s="17" t="s">
        <v>3735</v>
      </c>
      <c r="D1848" s="18" t="s">
        <v>3702</v>
      </c>
      <c r="E1848" s="23" t="s">
        <v>3736</v>
      </c>
      <c r="F1848" s="20" t="s">
        <v>3704</v>
      </c>
      <c r="G1848" s="4"/>
      <c r="H1848" s="4"/>
      <c r="I1848" s="5"/>
      <c r="J1848" s="14" t="str">
        <f t="shared" si="56"/>
        <v/>
      </c>
      <c r="K1848" s="15"/>
      <c r="L1848" s="10" t="s">
        <v>25</v>
      </c>
      <c r="M1848" s="10"/>
      <c r="N1848" s="14" t="str">
        <f t="shared" si="57"/>
        <v/>
      </c>
      <c r="O1848" s="10" t="s">
        <v>36</v>
      </c>
      <c r="P1848" s="16"/>
    </row>
    <row r="1849" spans="2:16" ht="57.95" customHeight="1" x14ac:dyDescent="0.25">
      <c r="B1849" s="17" t="s">
        <v>3700</v>
      </c>
      <c r="C1849" s="17" t="s">
        <v>3737</v>
      </c>
      <c r="D1849" s="18" t="s">
        <v>3702</v>
      </c>
      <c r="E1849" s="23" t="s">
        <v>3738</v>
      </c>
      <c r="F1849" s="20" t="s">
        <v>3704</v>
      </c>
      <c r="G1849" s="4"/>
      <c r="H1849" s="4"/>
      <c r="I1849" s="5"/>
      <c r="J1849" s="14" t="str">
        <f t="shared" si="56"/>
        <v/>
      </c>
      <c r="K1849" s="15"/>
      <c r="L1849" s="10" t="s">
        <v>25</v>
      </c>
      <c r="M1849" s="10"/>
      <c r="N1849" s="14" t="str">
        <f t="shared" si="57"/>
        <v/>
      </c>
      <c r="O1849" s="10" t="s">
        <v>36</v>
      </c>
      <c r="P1849" s="16"/>
    </row>
    <row r="1850" spans="2:16" ht="57.95" customHeight="1" x14ac:dyDescent="0.25">
      <c r="B1850" s="17" t="s">
        <v>3700</v>
      </c>
      <c r="C1850" s="17" t="s">
        <v>3739</v>
      </c>
      <c r="D1850" s="18" t="s">
        <v>3702</v>
      </c>
      <c r="E1850" s="23" t="s">
        <v>3740</v>
      </c>
      <c r="F1850" s="20" t="s">
        <v>3704</v>
      </c>
      <c r="G1850" s="4"/>
      <c r="H1850" s="4"/>
      <c r="I1850" s="5"/>
      <c r="J1850" s="14" t="str">
        <f t="shared" si="56"/>
        <v/>
      </c>
      <c r="K1850" s="15"/>
      <c r="L1850" s="10" t="s">
        <v>25</v>
      </c>
      <c r="M1850" s="10"/>
      <c r="N1850" s="14" t="str">
        <f t="shared" si="57"/>
        <v/>
      </c>
      <c r="O1850" s="10" t="s">
        <v>36</v>
      </c>
      <c r="P1850" s="16"/>
    </row>
    <row r="1851" spans="2:16" ht="57.95" customHeight="1" x14ac:dyDescent="0.25">
      <c r="B1851" s="17" t="s">
        <v>3700</v>
      </c>
      <c r="C1851" s="17" t="s">
        <v>3741</v>
      </c>
      <c r="D1851" s="18" t="s">
        <v>3702</v>
      </c>
      <c r="E1851" s="23" t="s">
        <v>3742</v>
      </c>
      <c r="F1851" s="20" t="s">
        <v>3704</v>
      </c>
      <c r="G1851" s="4"/>
      <c r="H1851" s="4"/>
      <c r="I1851" s="5"/>
      <c r="J1851" s="14" t="str">
        <f t="shared" si="56"/>
        <v/>
      </c>
      <c r="K1851" s="15"/>
      <c r="L1851" s="10" t="s">
        <v>25</v>
      </c>
      <c r="M1851" s="10"/>
      <c r="N1851" s="14" t="str">
        <f t="shared" si="57"/>
        <v/>
      </c>
      <c r="O1851" s="10" t="s">
        <v>36</v>
      </c>
      <c r="P1851" s="16"/>
    </row>
    <row r="1852" spans="2:16" ht="57.95" customHeight="1" x14ac:dyDescent="0.25">
      <c r="B1852" s="17" t="s">
        <v>3700</v>
      </c>
      <c r="C1852" s="17" t="s">
        <v>3743</v>
      </c>
      <c r="D1852" s="18" t="s">
        <v>3702</v>
      </c>
      <c r="E1852" s="23" t="s">
        <v>3744</v>
      </c>
      <c r="F1852" s="20" t="s">
        <v>3704</v>
      </c>
      <c r="G1852" s="4"/>
      <c r="H1852" s="4"/>
      <c r="I1852" s="5"/>
      <c r="J1852" s="14" t="str">
        <f t="shared" si="56"/>
        <v/>
      </c>
      <c r="K1852" s="15"/>
      <c r="L1852" s="10" t="s">
        <v>25</v>
      </c>
      <c r="M1852" s="10"/>
      <c r="N1852" s="14" t="str">
        <f t="shared" si="57"/>
        <v/>
      </c>
      <c r="O1852" s="10" t="s">
        <v>36</v>
      </c>
      <c r="P1852" s="16"/>
    </row>
    <row r="1853" spans="2:16" ht="57.95" customHeight="1" x14ac:dyDescent="0.25">
      <c r="B1853" s="17" t="s">
        <v>3700</v>
      </c>
      <c r="C1853" s="17" t="s">
        <v>3745</v>
      </c>
      <c r="D1853" s="18" t="s">
        <v>3702</v>
      </c>
      <c r="E1853" s="23" t="s">
        <v>3746</v>
      </c>
      <c r="F1853" s="20" t="s">
        <v>3704</v>
      </c>
      <c r="G1853" s="4"/>
      <c r="H1853" s="4"/>
      <c r="I1853" s="5"/>
      <c r="J1853" s="14" t="str">
        <f t="shared" si="56"/>
        <v/>
      </c>
      <c r="K1853" s="15"/>
      <c r="L1853" s="10" t="s">
        <v>25</v>
      </c>
      <c r="M1853" s="10"/>
      <c r="N1853" s="14" t="str">
        <f t="shared" si="57"/>
        <v/>
      </c>
      <c r="O1853" s="10" t="s">
        <v>36</v>
      </c>
      <c r="P1853" s="16"/>
    </row>
    <row r="1854" spans="2:16" ht="57.95" customHeight="1" x14ac:dyDescent="0.25">
      <c r="B1854" s="17" t="s">
        <v>3700</v>
      </c>
      <c r="C1854" s="17" t="s">
        <v>3747</v>
      </c>
      <c r="D1854" s="18" t="s">
        <v>3702</v>
      </c>
      <c r="E1854" s="23" t="s">
        <v>3748</v>
      </c>
      <c r="F1854" s="20" t="s">
        <v>3704</v>
      </c>
      <c r="G1854" s="4"/>
      <c r="H1854" s="4"/>
      <c r="I1854" s="5"/>
      <c r="J1854" s="14" t="str">
        <f t="shared" si="56"/>
        <v/>
      </c>
      <c r="K1854" s="15"/>
      <c r="L1854" s="10" t="s">
        <v>25</v>
      </c>
      <c r="M1854" s="10"/>
      <c r="N1854" s="14" t="str">
        <f t="shared" si="57"/>
        <v/>
      </c>
      <c r="O1854" s="10" t="s">
        <v>36</v>
      </c>
      <c r="P1854" s="16"/>
    </row>
    <row r="1855" spans="2:16" ht="57.95" customHeight="1" x14ac:dyDescent="0.25">
      <c r="B1855" s="17" t="s">
        <v>3700</v>
      </c>
      <c r="C1855" s="17" t="s">
        <v>3749</v>
      </c>
      <c r="D1855" s="18" t="s">
        <v>3702</v>
      </c>
      <c r="E1855" s="23" t="s">
        <v>3750</v>
      </c>
      <c r="F1855" s="20" t="s">
        <v>3704</v>
      </c>
      <c r="G1855" s="4"/>
      <c r="H1855" s="4"/>
      <c r="I1855" s="5"/>
      <c r="J1855" s="14" t="str">
        <f t="shared" si="56"/>
        <v/>
      </c>
      <c r="K1855" s="15"/>
      <c r="L1855" s="10" t="s">
        <v>25</v>
      </c>
      <c r="M1855" s="10"/>
      <c r="N1855" s="14" t="str">
        <f t="shared" si="57"/>
        <v/>
      </c>
      <c r="O1855" s="10" t="s">
        <v>36</v>
      </c>
      <c r="P1855" s="16"/>
    </row>
    <row r="1856" spans="2:16" ht="57.95" customHeight="1" x14ac:dyDescent="0.25">
      <c r="B1856" s="17" t="s">
        <v>3700</v>
      </c>
      <c r="C1856" s="17" t="s">
        <v>3751</v>
      </c>
      <c r="D1856" s="18" t="s">
        <v>3702</v>
      </c>
      <c r="E1856" s="23" t="s">
        <v>3752</v>
      </c>
      <c r="F1856" s="20" t="s">
        <v>3704</v>
      </c>
      <c r="G1856" s="4"/>
      <c r="H1856" s="4"/>
      <c r="I1856" s="5"/>
      <c r="J1856" s="14" t="str">
        <f t="shared" si="56"/>
        <v/>
      </c>
      <c r="K1856" s="15"/>
      <c r="L1856" s="10" t="s">
        <v>25</v>
      </c>
      <c r="M1856" s="10"/>
      <c r="N1856" s="14" t="str">
        <f t="shared" si="57"/>
        <v/>
      </c>
      <c r="O1856" s="10" t="s">
        <v>36</v>
      </c>
      <c r="P1856" s="16"/>
    </row>
    <row r="1857" spans="2:16" ht="57.95" customHeight="1" x14ac:dyDescent="0.25">
      <c r="B1857" s="17" t="s">
        <v>3700</v>
      </c>
      <c r="C1857" s="17" t="s">
        <v>3753</v>
      </c>
      <c r="D1857" s="18" t="s">
        <v>3702</v>
      </c>
      <c r="E1857" s="23" t="s">
        <v>3754</v>
      </c>
      <c r="F1857" s="20" t="s">
        <v>3704</v>
      </c>
      <c r="G1857" s="4"/>
      <c r="H1857" s="4"/>
      <c r="I1857" s="5"/>
      <c r="J1857" s="14" t="str">
        <f t="shared" si="56"/>
        <v/>
      </c>
      <c r="K1857" s="15"/>
      <c r="L1857" s="10" t="s">
        <v>25</v>
      </c>
      <c r="M1857" s="10"/>
      <c r="N1857" s="14" t="str">
        <f t="shared" si="57"/>
        <v/>
      </c>
      <c r="O1857" s="10" t="s">
        <v>36</v>
      </c>
      <c r="P1857" s="16"/>
    </row>
    <row r="1858" spans="2:16" ht="57.95" customHeight="1" x14ac:dyDescent="0.25">
      <c r="B1858" s="17" t="s">
        <v>3700</v>
      </c>
      <c r="C1858" s="17" t="s">
        <v>3755</v>
      </c>
      <c r="D1858" s="18" t="s">
        <v>3702</v>
      </c>
      <c r="E1858" s="23" t="s">
        <v>3756</v>
      </c>
      <c r="F1858" s="20" t="s">
        <v>3704</v>
      </c>
      <c r="G1858" s="4"/>
      <c r="H1858" s="4"/>
      <c r="I1858" s="5"/>
      <c r="J1858" s="14" t="str">
        <f t="shared" si="56"/>
        <v/>
      </c>
      <c r="K1858" s="15"/>
      <c r="L1858" s="10" t="s">
        <v>25</v>
      </c>
      <c r="M1858" s="10"/>
      <c r="N1858" s="14" t="str">
        <f t="shared" si="57"/>
        <v/>
      </c>
      <c r="O1858" s="10" t="s">
        <v>36</v>
      </c>
      <c r="P1858" s="16"/>
    </row>
    <row r="1859" spans="2:16" ht="57.95" customHeight="1" x14ac:dyDescent="0.25">
      <c r="B1859" s="17" t="s">
        <v>3700</v>
      </c>
      <c r="C1859" s="17" t="s">
        <v>3757</v>
      </c>
      <c r="D1859" s="18" t="s">
        <v>3702</v>
      </c>
      <c r="E1859" s="23" t="s">
        <v>3758</v>
      </c>
      <c r="F1859" s="20" t="s">
        <v>3704</v>
      </c>
      <c r="G1859" s="4"/>
      <c r="H1859" s="4"/>
      <c r="I1859" s="5"/>
      <c r="J1859" s="14" t="str">
        <f t="shared" si="56"/>
        <v/>
      </c>
      <c r="K1859" s="15"/>
      <c r="L1859" s="10" t="s">
        <v>25</v>
      </c>
      <c r="M1859" s="10"/>
      <c r="N1859" s="14" t="str">
        <f t="shared" si="57"/>
        <v/>
      </c>
      <c r="O1859" s="10" t="s">
        <v>36</v>
      </c>
      <c r="P1859" s="16"/>
    </row>
    <row r="1860" spans="2:16" ht="57.95" customHeight="1" x14ac:dyDescent="0.25">
      <c r="B1860" s="10" t="s">
        <v>3759</v>
      </c>
      <c r="C1860" s="10" t="s">
        <v>3760</v>
      </c>
      <c r="D1860" s="11" t="s">
        <v>3761</v>
      </c>
      <c r="E1860" s="22" t="s">
        <v>3762</v>
      </c>
      <c r="F1860" s="13" t="s">
        <v>3763</v>
      </c>
      <c r="G1860" s="4"/>
      <c r="H1860" s="4"/>
      <c r="I1860" s="5"/>
      <c r="J1860" s="14" t="str">
        <f t="shared" si="56"/>
        <v/>
      </c>
      <c r="K1860" s="15"/>
      <c r="L1860" s="10" t="s">
        <v>25</v>
      </c>
      <c r="M1860" s="10"/>
      <c r="N1860" s="14" t="str">
        <f t="shared" si="57"/>
        <v/>
      </c>
      <c r="O1860" s="10" t="s">
        <v>25</v>
      </c>
      <c r="P1860" s="16"/>
    </row>
    <row r="1861" spans="2:16" ht="57.95" customHeight="1" x14ac:dyDescent="0.25">
      <c r="B1861" s="10" t="s">
        <v>3759</v>
      </c>
      <c r="C1861" s="10" t="s">
        <v>3764</v>
      </c>
      <c r="D1861" s="11" t="s">
        <v>3761</v>
      </c>
      <c r="E1861" s="22" t="s">
        <v>3765</v>
      </c>
      <c r="F1861" s="13" t="s">
        <v>3763</v>
      </c>
      <c r="G1861" s="4"/>
      <c r="H1861" s="4"/>
      <c r="I1861" s="5"/>
      <c r="J1861" s="14" t="str">
        <f t="shared" si="56"/>
        <v/>
      </c>
      <c r="K1861" s="15"/>
      <c r="L1861" s="10" t="s">
        <v>25</v>
      </c>
      <c r="M1861" s="10"/>
      <c r="N1861" s="14" t="str">
        <f t="shared" si="57"/>
        <v/>
      </c>
      <c r="O1861" s="10" t="s">
        <v>25</v>
      </c>
      <c r="P1861" s="16"/>
    </row>
    <row r="1862" spans="2:16" ht="57.95" customHeight="1" x14ac:dyDescent="0.25">
      <c r="B1862" s="10" t="s">
        <v>3759</v>
      </c>
      <c r="C1862" s="10" t="s">
        <v>3766</v>
      </c>
      <c r="D1862" s="11" t="s">
        <v>3761</v>
      </c>
      <c r="E1862" s="22" t="s">
        <v>3767</v>
      </c>
      <c r="F1862" s="13" t="s">
        <v>3763</v>
      </c>
      <c r="G1862" s="4"/>
      <c r="H1862" s="4"/>
      <c r="I1862" s="5"/>
      <c r="J1862" s="14" t="str">
        <f t="shared" si="56"/>
        <v/>
      </c>
      <c r="K1862" s="15"/>
      <c r="L1862" s="10" t="s">
        <v>25</v>
      </c>
      <c r="M1862" s="10"/>
      <c r="N1862" s="14" t="str">
        <f t="shared" si="57"/>
        <v/>
      </c>
      <c r="O1862" s="10" t="s">
        <v>25</v>
      </c>
      <c r="P1862" s="16"/>
    </row>
    <row r="1863" spans="2:16" ht="57.95" customHeight="1" x14ac:dyDescent="0.25">
      <c r="B1863" s="10" t="s">
        <v>3759</v>
      </c>
      <c r="C1863" s="10" t="s">
        <v>3768</v>
      </c>
      <c r="D1863" s="11" t="s">
        <v>3761</v>
      </c>
      <c r="E1863" s="22" t="s">
        <v>3769</v>
      </c>
      <c r="F1863" s="13" t="s">
        <v>3763</v>
      </c>
      <c r="G1863" s="4"/>
      <c r="H1863" s="4"/>
      <c r="I1863" s="5"/>
      <c r="J1863" s="14" t="str">
        <f t="shared" ref="J1863:J1926" si="58">IF(G1863&lt;&gt;"Sim","",IF(H1863="Atende",5,IF(H1863="Atende parcialmente",2,IF(H1863="Não atende",0,""))))</f>
        <v/>
      </c>
      <c r="K1863" s="15"/>
      <c r="L1863" s="10" t="s">
        <v>25</v>
      </c>
      <c r="M1863" s="10"/>
      <c r="N1863" s="14" t="str">
        <f t="shared" ref="N1863:N1926" si="59">IF(L1863&lt;&gt;"Sim","",IF(M1863="Atende",5,IF(M1863="Atende parcialmente",2,IF(M1863="Não atende",0,""))))</f>
        <v/>
      </c>
      <c r="O1863" s="10" t="s">
        <v>25</v>
      </c>
      <c r="P1863" s="16"/>
    </row>
    <row r="1864" spans="2:16" ht="57.95" customHeight="1" x14ac:dyDescent="0.25">
      <c r="B1864" s="10" t="s">
        <v>3759</v>
      </c>
      <c r="C1864" s="10" t="s">
        <v>3770</v>
      </c>
      <c r="D1864" s="11" t="s">
        <v>3761</v>
      </c>
      <c r="E1864" s="22" t="s">
        <v>3771</v>
      </c>
      <c r="F1864" s="13" t="s">
        <v>3763</v>
      </c>
      <c r="G1864" s="4"/>
      <c r="H1864" s="4"/>
      <c r="I1864" s="5"/>
      <c r="J1864" s="14" t="str">
        <f t="shared" si="58"/>
        <v/>
      </c>
      <c r="K1864" s="15"/>
      <c r="L1864" s="10" t="s">
        <v>25</v>
      </c>
      <c r="M1864" s="10"/>
      <c r="N1864" s="14" t="str">
        <f t="shared" si="59"/>
        <v/>
      </c>
      <c r="O1864" s="10" t="s">
        <v>25</v>
      </c>
      <c r="P1864" s="16"/>
    </row>
    <row r="1865" spans="2:16" ht="57.95" customHeight="1" x14ac:dyDescent="0.25">
      <c r="B1865" s="10" t="s">
        <v>3759</v>
      </c>
      <c r="C1865" s="10" t="s">
        <v>3772</v>
      </c>
      <c r="D1865" s="11" t="s">
        <v>3761</v>
      </c>
      <c r="E1865" s="22" t="s">
        <v>3773</v>
      </c>
      <c r="F1865" s="13" t="s">
        <v>3763</v>
      </c>
      <c r="G1865" s="4"/>
      <c r="H1865" s="4"/>
      <c r="I1865" s="5"/>
      <c r="J1865" s="14" t="str">
        <f t="shared" si="58"/>
        <v/>
      </c>
      <c r="K1865" s="15"/>
      <c r="L1865" s="10" t="s">
        <v>25</v>
      </c>
      <c r="M1865" s="10"/>
      <c r="N1865" s="14" t="str">
        <f t="shared" si="59"/>
        <v/>
      </c>
      <c r="O1865" s="10" t="s">
        <v>25</v>
      </c>
      <c r="P1865" s="16"/>
    </row>
    <row r="1866" spans="2:16" ht="57.95" customHeight="1" x14ac:dyDescent="0.25">
      <c r="B1866" s="10" t="s">
        <v>3759</v>
      </c>
      <c r="C1866" s="10" t="s">
        <v>3774</v>
      </c>
      <c r="D1866" s="11" t="s">
        <v>3761</v>
      </c>
      <c r="E1866" s="22" t="s">
        <v>3775</v>
      </c>
      <c r="F1866" s="13" t="s">
        <v>3763</v>
      </c>
      <c r="G1866" s="4"/>
      <c r="H1866" s="4"/>
      <c r="I1866" s="5"/>
      <c r="J1866" s="14" t="str">
        <f t="shared" si="58"/>
        <v/>
      </c>
      <c r="K1866" s="15"/>
      <c r="L1866" s="10" t="s">
        <v>25</v>
      </c>
      <c r="M1866" s="10"/>
      <c r="N1866" s="14" t="str">
        <f t="shared" si="59"/>
        <v/>
      </c>
      <c r="O1866" s="10" t="s">
        <v>36</v>
      </c>
      <c r="P1866" s="16"/>
    </row>
    <row r="1867" spans="2:16" ht="57.95" customHeight="1" x14ac:dyDescent="0.25">
      <c r="B1867" s="10" t="s">
        <v>3759</v>
      </c>
      <c r="C1867" s="10" t="s">
        <v>3776</v>
      </c>
      <c r="D1867" s="11" t="s">
        <v>3761</v>
      </c>
      <c r="E1867" s="22" t="s">
        <v>3777</v>
      </c>
      <c r="F1867" s="13" t="s">
        <v>3763</v>
      </c>
      <c r="G1867" s="4"/>
      <c r="H1867" s="4"/>
      <c r="I1867" s="5"/>
      <c r="J1867" s="14" t="str">
        <f t="shared" si="58"/>
        <v/>
      </c>
      <c r="K1867" s="15"/>
      <c r="L1867" s="10" t="s">
        <v>25</v>
      </c>
      <c r="M1867" s="10"/>
      <c r="N1867" s="14" t="str">
        <f t="shared" si="59"/>
        <v/>
      </c>
      <c r="O1867" s="10" t="s">
        <v>36</v>
      </c>
      <c r="P1867" s="16"/>
    </row>
    <row r="1868" spans="2:16" ht="57.95" customHeight="1" x14ac:dyDescent="0.25">
      <c r="B1868" s="10" t="s">
        <v>3759</v>
      </c>
      <c r="C1868" s="10" t="s">
        <v>3778</v>
      </c>
      <c r="D1868" s="11" t="s">
        <v>3761</v>
      </c>
      <c r="E1868" s="22" t="s">
        <v>3779</v>
      </c>
      <c r="F1868" s="13" t="s">
        <v>3763</v>
      </c>
      <c r="G1868" s="4"/>
      <c r="H1868" s="4"/>
      <c r="I1868" s="5"/>
      <c r="J1868" s="14" t="str">
        <f t="shared" si="58"/>
        <v/>
      </c>
      <c r="K1868" s="15"/>
      <c r="L1868" s="10" t="s">
        <v>25</v>
      </c>
      <c r="M1868" s="10"/>
      <c r="N1868" s="14" t="str">
        <f t="shared" si="59"/>
        <v/>
      </c>
      <c r="O1868" s="10" t="s">
        <v>36</v>
      </c>
      <c r="P1868" s="16"/>
    </row>
    <row r="1869" spans="2:16" ht="57.95" customHeight="1" x14ac:dyDescent="0.25">
      <c r="B1869" s="10" t="s">
        <v>3759</v>
      </c>
      <c r="C1869" s="10" t="s">
        <v>3780</v>
      </c>
      <c r="D1869" s="11" t="s">
        <v>3761</v>
      </c>
      <c r="E1869" s="22" t="s">
        <v>3781</v>
      </c>
      <c r="F1869" s="13" t="s">
        <v>3763</v>
      </c>
      <c r="G1869" s="4"/>
      <c r="H1869" s="4"/>
      <c r="I1869" s="5"/>
      <c r="J1869" s="14" t="str">
        <f t="shared" si="58"/>
        <v/>
      </c>
      <c r="K1869" s="15"/>
      <c r="L1869" s="10" t="s">
        <v>25</v>
      </c>
      <c r="M1869" s="10"/>
      <c r="N1869" s="14" t="str">
        <f t="shared" si="59"/>
        <v/>
      </c>
      <c r="O1869" s="10" t="s">
        <v>36</v>
      </c>
      <c r="P1869" s="16"/>
    </row>
    <row r="1870" spans="2:16" ht="57.95" customHeight="1" x14ac:dyDescent="0.25">
      <c r="B1870" s="10" t="s">
        <v>3759</v>
      </c>
      <c r="C1870" s="10" t="s">
        <v>3782</v>
      </c>
      <c r="D1870" s="11" t="s">
        <v>3761</v>
      </c>
      <c r="E1870" s="22" t="s">
        <v>3783</v>
      </c>
      <c r="F1870" s="13" t="s">
        <v>3763</v>
      </c>
      <c r="G1870" s="4"/>
      <c r="H1870" s="4"/>
      <c r="I1870" s="5"/>
      <c r="J1870" s="14" t="str">
        <f t="shared" si="58"/>
        <v/>
      </c>
      <c r="K1870" s="15"/>
      <c r="L1870" s="10" t="s">
        <v>25</v>
      </c>
      <c r="M1870" s="10"/>
      <c r="N1870" s="14" t="str">
        <f t="shared" si="59"/>
        <v/>
      </c>
      <c r="O1870" s="10" t="s">
        <v>36</v>
      </c>
      <c r="P1870" s="16"/>
    </row>
    <row r="1871" spans="2:16" ht="57.95" customHeight="1" x14ac:dyDescent="0.25">
      <c r="B1871" s="10" t="s">
        <v>3759</v>
      </c>
      <c r="C1871" s="10" t="s">
        <v>3784</v>
      </c>
      <c r="D1871" s="11" t="s">
        <v>3761</v>
      </c>
      <c r="E1871" s="22" t="s">
        <v>3785</v>
      </c>
      <c r="F1871" s="13" t="s">
        <v>3763</v>
      </c>
      <c r="G1871" s="4"/>
      <c r="H1871" s="4"/>
      <c r="I1871" s="5"/>
      <c r="J1871" s="14" t="str">
        <f t="shared" si="58"/>
        <v/>
      </c>
      <c r="K1871" s="15"/>
      <c r="L1871" s="10" t="s">
        <v>25</v>
      </c>
      <c r="M1871" s="10"/>
      <c r="N1871" s="14" t="str">
        <f t="shared" si="59"/>
        <v/>
      </c>
      <c r="O1871" s="10" t="s">
        <v>36</v>
      </c>
      <c r="P1871" s="16"/>
    </row>
    <row r="1872" spans="2:16" ht="57.95" customHeight="1" x14ac:dyDescent="0.25">
      <c r="B1872" s="10" t="s">
        <v>3759</v>
      </c>
      <c r="C1872" s="10" t="s">
        <v>3786</v>
      </c>
      <c r="D1872" s="11" t="s">
        <v>3761</v>
      </c>
      <c r="E1872" s="22" t="s">
        <v>3787</v>
      </c>
      <c r="F1872" s="13" t="s">
        <v>3763</v>
      </c>
      <c r="G1872" s="4"/>
      <c r="H1872" s="4"/>
      <c r="I1872" s="5"/>
      <c r="J1872" s="14" t="str">
        <f t="shared" si="58"/>
        <v/>
      </c>
      <c r="K1872" s="15"/>
      <c r="L1872" s="10" t="s">
        <v>25</v>
      </c>
      <c r="M1872" s="10"/>
      <c r="N1872" s="14" t="str">
        <f t="shared" si="59"/>
        <v/>
      </c>
      <c r="O1872" s="10" t="s">
        <v>36</v>
      </c>
      <c r="P1872" s="16"/>
    </row>
    <row r="1873" spans="2:16" ht="57.95" customHeight="1" x14ac:dyDescent="0.25">
      <c r="B1873" s="10" t="s">
        <v>3759</v>
      </c>
      <c r="C1873" s="10" t="s">
        <v>3788</v>
      </c>
      <c r="D1873" s="11" t="s">
        <v>3761</v>
      </c>
      <c r="E1873" s="22" t="s">
        <v>3789</v>
      </c>
      <c r="F1873" s="13" t="s">
        <v>3763</v>
      </c>
      <c r="G1873" s="4"/>
      <c r="H1873" s="4"/>
      <c r="I1873" s="5"/>
      <c r="J1873" s="14" t="str">
        <f t="shared" si="58"/>
        <v/>
      </c>
      <c r="K1873" s="15"/>
      <c r="L1873" s="10" t="s">
        <v>25</v>
      </c>
      <c r="M1873" s="10"/>
      <c r="N1873" s="14" t="str">
        <f t="shared" si="59"/>
        <v/>
      </c>
      <c r="O1873" s="10" t="s">
        <v>36</v>
      </c>
      <c r="P1873" s="16"/>
    </row>
    <row r="1874" spans="2:16" ht="57.95" customHeight="1" x14ac:dyDescent="0.25">
      <c r="B1874" s="10" t="s">
        <v>3759</v>
      </c>
      <c r="C1874" s="10" t="s">
        <v>3790</v>
      </c>
      <c r="D1874" s="11" t="s">
        <v>3761</v>
      </c>
      <c r="E1874" s="22" t="s">
        <v>3791</v>
      </c>
      <c r="F1874" s="13" t="s">
        <v>3763</v>
      </c>
      <c r="G1874" s="4"/>
      <c r="H1874" s="4"/>
      <c r="I1874" s="5"/>
      <c r="J1874" s="14" t="str">
        <f t="shared" si="58"/>
        <v/>
      </c>
      <c r="K1874" s="15"/>
      <c r="L1874" s="10" t="s">
        <v>25</v>
      </c>
      <c r="M1874" s="10"/>
      <c r="N1874" s="14" t="str">
        <f t="shared" si="59"/>
        <v/>
      </c>
      <c r="O1874" s="10" t="s">
        <v>36</v>
      </c>
      <c r="P1874" s="16"/>
    </row>
    <row r="1875" spans="2:16" ht="57.95" customHeight="1" x14ac:dyDescent="0.25">
      <c r="B1875" s="10" t="s">
        <v>3759</v>
      </c>
      <c r="C1875" s="10" t="s">
        <v>3792</v>
      </c>
      <c r="D1875" s="11" t="s">
        <v>3761</v>
      </c>
      <c r="E1875" s="22" t="s">
        <v>3793</v>
      </c>
      <c r="F1875" s="13" t="s">
        <v>3763</v>
      </c>
      <c r="G1875" s="4"/>
      <c r="H1875" s="4"/>
      <c r="I1875" s="5"/>
      <c r="J1875" s="14" t="str">
        <f t="shared" si="58"/>
        <v/>
      </c>
      <c r="K1875" s="15"/>
      <c r="L1875" s="10" t="s">
        <v>25</v>
      </c>
      <c r="M1875" s="10"/>
      <c r="N1875" s="14" t="str">
        <f t="shared" si="59"/>
        <v/>
      </c>
      <c r="O1875" s="10" t="s">
        <v>36</v>
      </c>
      <c r="P1875" s="16"/>
    </row>
    <row r="1876" spans="2:16" ht="57.95" customHeight="1" x14ac:dyDescent="0.25">
      <c r="B1876" s="10" t="s">
        <v>3759</v>
      </c>
      <c r="C1876" s="10" t="s">
        <v>3794</v>
      </c>
      <c r="D1876" s="11" t="s">
        <v>3761</v>
      </c>
      <c r="E1876" s="22" t="s">
        <v>3795</v>
      </c>
      <c r="F1876" s="13" t="s">
        <v>3763</v>
      </c>
      <c r="G1876" s="4"/>
      <c r="H1876" s="4"/>
      <c r="I1876" s="5"/>
      <c r="J1876" s="14" t="str">
        <f t="shared" si="58"/>
        <v/>
      </c>
      <c r="K1876" s="15"/>
      <c r="L1876" s="10" t="s">
        <v>25</v>
      </c>
      <c r="M1876" s="10"/>
      <c r="N1876" s="14" t="str">
        <f t="shared" si="59"/>
        <v/>
      </c>
      <c r="O1876" s="10" t="s">
        <v>36</v>
      </c>
      <c r="P1876" s="16"/>
    </row>
    <row r="1877" spans="2:16" ht="57.95" customHeight="1" x14ac:dyDescent="0.25">
      <c r="B1877" s="10" t="s">
        <v>3759</v>
      </c>
      <c r="C1877" s="10" t="s">
        <v>3796</v>
      </c>
      <c r="D1877" s="11" t="s">
        <v>3761</v>
      </c>
      <c r="E1877" s="22" t="s">
        <v>3797</v>
      </c>
      <c r="F1877" s="13" t="s">
        <v>3763</v>
      </c>
      <c r="G1877" s="4"/>
      <c r="H1877" s="4"/>
      <c r="I1877" s="5"/>
      <c r="J1877" s="14" t="str">
        <f t="shared" si="58"/>
        <v/>
      </c>
      <c r="K1877" s="15"/>
      <c r="L1877" s="10" t="s">
        <v>25</v>
      </c>
      <c r="M1877" s="10"/>
      <c r="N1877" s="14" t="str">
        <f t="shared" si="59"/>
        <v/>
      </c>
      <c r="O1877" s="10" t="s">
        <v>36</v>
      </c>
      <c r="P1877" s="16"/>
    </row>
    <row r="1878" spans="2:16" ht="57.95" customHeight="1" x14ac:dyDescent="0.25">
      <c r="B1878" s="17" t="s">
        <v>3798</v>
      </c>
      <c r="C1878" s="17" t="s">
        <v>3799</v>
      </c>
      <c r="D1878" s="18" t="s">
        <v>3800</v>
      </c>
      <c r="E1878" s="23" t="s">
        <v>3801</v>
      </c>
      <c r="F1878" s="20" t="s">
        <v>3802</v>
      </c>
      <c r="G1878" s="4"/>
      <c r="H1878" s="4"/>
      <c r="I1878" s="5"/>
      <c r="J1878" s="14" t="str">
        <f t="shared" si="58"/>
        <v/>
      </c>
      <c r="K1878" s="15"/>
      <c r="L1878" s="10" t="s">
        <v>25</v>
      </c>
      <c r="M1878" s="10"/>
      <c r="N1878" s="14" t="str">
        <f t="shared" si="59"/>
        <v/>
      </c>
      <c r="O1878" s="10" t="s">
        <v>25</v>
      </c>
      <c r="P1878" s="16"/>
    </row>
    <row r="1879" spans="2:16" ht="57.95" customHeight="1" x14ac:dyDescent="0.25">
      <c r="B1879" s="17" t="s">
        <v>3798</v>
      </c>
      <c r="C1879" s="17" t="s">
        <v>3803</v>
      </c>
      <c r="D1879" s="18" t="s">
        <v>3800</v>
      </c>
      <c r="E1879" s="23" t="s">
        <v>3804</v>
      </c>
      <c r="F1879" s="20" t="s">
        <v>3802</v>
      </c>
      <c r="G1879" s="4"/>
      <c r="H1879" s="4"/>
      <c r="I1879" s="5"/>
      <c r="J1879" s="14" t="str">
        <f t="shared" si="58"/>
        <v/>
      </c>
      <c r="K1879" s="15"/>
      <c r="L1879" s="10" t="s">
        <v>25</v>
      </c>
      <c r="M1879" s="10"/>
      <c r="N1879" s="14" t="str">
        <f t="shared" si="59"/>
        <v/>
      </c>
      <c r="O1879" s="10" t="s">
        <v>25</v>
      </c>
      <c r="P1879" s="16"/>
    </row>
    <row r="1880" spans="2:16" ht="57.95" customHeight="1" x14ac:dyDescent="0.25">
      <c r="B1880" s="17" t="s">
        <v>3798</v>
      </c>
      <c r="C1880" s="17" t="s">
        <v>3805</v>
      </c>
      <c r="D1880" s="18" t="s">
        <v>3800</v>
      </c>
      <c r="E1880" s="23" t="s">
        <v>3806</v>
      </c>
      <c r="F1880" s="20" t="s">
        <v>3802</v>
      </c>
      <c r="G1880" s="4"/>
      <c r="H1880" s="4"/>
      <c r="I1880" s="5"/>
      <c r="J1880" s="14" t="str">
        <f t="shared" si="58"/>
        <v/>
      </c>
      <c r="K1880" s="15"/>
      <c r="L1880" s="10" t="s">
        <v>25</v>
      </c>
      <c r="M1880" s="10"/>
      <c r="N1880" s="14" t="str">
        <f t="shared" si="59"/>
        <v/>
      </c>
      <c r="O1880" s="10" t="s">
        <v>25</v>
      </c>
      <c r="P1880" s="16"/>
    </row>
    <row r="1881" spans="2:16" ht="57.95" customHeight="1" x14ac:dyDescent="0.25">
      <c r="B1881" s="17" t="s">
        <v>3798</v>
      </c>
      <c r="C1881" s="17" t="s">
        <v>3807</v>
      </c>
      <c r="D1881" s="18" t="s">
        <v>3800</v>
      </c>
      <c r="E1881" s="23" t="s">
        <v>3808</v>
      </c>
      <c r="F1881" s="20" t="s">
        <v>3802</v>
      </c>
      <c r="G1881" s="4"/>
      <c r="H1881" s="4"/>
      <c r="I1881" s="5"/>
      <c r="J1881" s="14" t="str">
        <f t="shared" si="58"/>
        <v/>
      </c>
      <c r="K1881" s="15"/>
      <c r="L1881" s="10" t="s">
        <v>25</v>
      </c>
      <c r="M1881" s="10"/>
      <c r="N1881" s="14" t="str">
        <f t="shared" si="59"/>
        <v/>
      </c>
      <c r="O1881" s="10" t="s">
        <v>25</v>
      </c>
      <c r="P1881" s="16"/>
    </row>
    <row r="1882" spans="2:16" ht="57.95" customHeight="1" x14ac:dyDescent="0.25">
      <c r="B1882" s="17" t="s">
        <v>3798</v>
      </c>
      <c r="C1882" s="17" t="s">
        <v>3809</v>
      </c>
      <c r="D1882" s="18" t="s">
        <v>3800</v>
      </c>
      <c r="E1882" s="23" t="s">
        <v>3810</v>
      </c>
      <c r="F1882" s="20" t="s">
        <v>3802</v>
      </c>
      <c r="G1882" s="4"/>
      <c r="H1882" s="4"/>
      <c r="I1882" s="5"/>
      <c r="J1882" s="14" t="str">
        <f t="shared" si="58"/>
        <v/>
      </c>
      <c r="K1882" s="15"/>
      <c r="L1882" s="10" t="s">
        <v>25</v>
      </c>
      <c r="M1882" s="10"/>
      <c r="N1882" s="14" t="str">
        <f t="shared" si="59"/>
        <v/>
      </c>
      <c r="O1882" s="10" t="s">
        <v>25</v>
      </c>
      <c r="P1882" s="16"/>
    </row>
    <row r="1883" spans="2:16" ht="72.599999999999994" customHeight="1" x14ac:dyDescent="0.25">
      <c r="B1883" s="17" t="s">
        <v>3798</v>
      </c>
      <c r="C1883" s="17" t="s">
        <v>3811</v>
      </c>
      <c r="D1883" s="18" t="s">
        <v>3800</v>
      </c>
      <c r="E1883" s="23" t="s">
        <v>3812</v>
      </c>
      <c r="F1883" s="20" t="s">
        <v>3802</v>
      </c>
      <c r="G1883" s="4"/>
      <c r="H1883" s="4"/>
      <c r="I1883" s="5"/>
      <c r="J1883" s="14" t="str">
        <f t="shared" si="58"/>
        <v/>
      </c>
      <c r="K1883" s="15"/>
      <c r="L1883" s="10" t="s">
        <v>25</v>
      </c>
      <c r="M1883" s="10"/>
      <c r="N1883" s="14" t="str">
        <f t="shared" si="59"/>
        <v/>
      </c>
      <c r="O1883" s="10" t="s">
        <v>36</v>
      </c>
      <c r="P1883" s="16"/>
    </row>
    <row r="1884" spans="2:16" ht="57.95" customHeight="1" x14ac:dyDescent="0.25">
      <c r="B1884" s="17" t="s">
        <v>3798</v>
      </c>
      <c r="C1884" s="17" t="s">
        <v>3813</v>
      </c>
      <c r="D1884" s="18" t="s">
        <v>3800</v>
      </c>
      <c r="E1884" s="23" t="s">
        <v>3814</v>
      </c>
      <c r="F1884" s="20" t="s">
        <v>3802</v>
      </c>
      <c r="G1884" s="4"/>
      <c r="H1884" s="4"/>
      <c r="I1884" s="5"/>
      <c r="J1884" s="14" t="str">
        <f t="shared" si="58"/>
        <v/>
      </c>
      <c r="K1884" s="15"/>
      <c r="L1884" s="10" t="s">
        <v>25</v>
      </c>
      <c r="M1884" s="10"/>
      <c r="N1884" s="14" t="str">
        <f t="shared" si="59"/>
        <v/>
      </c>
      <c r="O1884" s="10" t="s">
        <v>25</v>
      </c>
      <c r="P1884" s="16"/>
    </row>
    <row r="1885" spans="2:16" ht="57.95" customHeight="1" x14ac:dyDescent="0.25">
      <c r="B1885" s="17" t="s">
        <v>3798</v>
      </c>
      <c r="C1885" s="17" t="s">
        <v>3815</v>
      </c>
      <c r="D1885" s="18" t="s">
        <v>3800</v>
      </c>
      <c r="E1885" s="23" t="s">
        <v>3816</v>
      </c>
      <c r="F1885" s="20" t="s">
        <v>3802</v>
      </c>
      <c r="G1885" s="4"/>
      <c r="H1885" s="4"/>
      <c r="I1885" s="5"/>
      <c r="J1885" s="14" t="str">
        <f t="shared" si="58"/>
        <v/>
      </c>
      <c r="K1885" s="15"/>
      <c r="L1885" s="10" t="s">
        <v>25</v>
      </c>
      <c r="M1885" s="10"/>
      <c r="N1885" s="14" t="str">
        <f t="shared" si="59"/>
        <v/>
      </c>
      <c r="O1885" s="10" t="s">
        <v>25</v>
      </c>
      <c r="P1885" s="16"/>
    </row>
    <row r="1886" spans="2:16" ht="57.95" customHeight="1" x14ac:dyDescent="0.25">
      <c r="B1886" s="17" t="s">
        <v>3798</v>
      </c>
      <c r="C1886" s="17" t="s">
        <v>3817</v>
      </c>
      <c r="D1886" s="18" t="s">
        <v>3800</v>
      </c>
      <c r="E1886" s="23" t="s">
        <v>3818</v>
      </c>
      <c r="F1886" s="20" t="s">
        <v>3802</v>
      </c>
      <c r="G1886" s="4"/>
      <c r="H1886" s="4"/>
      <c r="I1886" s="5"/>
      <c r="J1886" s="14" t="str">
        <f t="shared" si="58"/>
        <v/>
      </c>
      <c r="K1886" s="15"/>
      <c r="L1886" s="10" t="s">
        <v>25</v>
      </c>
      <c r="M1886" s="10"/>
      <c r="N1886" s="14" t="str">
        <f t="shared" si="59"/>
        <v/>
      </c>
      <c r="O1886" s="10" t="s">
        <v>36</v>
      </c>
      <c r="P1886" s="16"/>
    </row>
    <row r="1887" spans="2:16" ht="57.95" customHeight="1" x14ac:dyDescent="0.25">
      <c r="B1887" s="17" t="s">
        <v>3798</v>
      </c>
      <c r="C1887" s="17" t="s">
        <v>3819</v>
      </c>
      <c r="D1887" s="18" t="s">
        <v>3800</v>
      </c>
      <c r="E1887" s="23" t="s">
        <v>3820</v>
      </c>
      <c r="F1887" s="20" t="s">
        <v>3802</v>
      </c>
      <c r="G1887" s="4"/>
      <c r="H1887" s="4"/>
      <c r="I1887" s="5"/>
      <c r="J1887" s="14" t="str">
        <f t="shared" si="58"/>
        <v/>
      </c>
      <c r="K1887" s="15"/>
      <c r="L1887" s="10" t="s">
        <v>25</v>
      </c>
      <c r="M1887" s="10"/>
      <c r="N1887" s="14" t="str">
        <f t="shared" si="59"/>
        <v/>
      </c>
      <c r="O1887" s="10" t="s">
        <v>36</v>
      </c>
      <c r="P1887" s="16"/>
    </row>
    <row r="1888" spans="2:16" ht="72.599999999999994" customHeight="1" x14ac:dyDescent="0.25">
      <c r="B1888" s="17" t="s">
        <v>3798</v>
      </c>
      <c r="C1888" s="17" t="s">
        <v>3821</v>
      </c>
      <c r="D1888" s="18" t="s">
        <v>3800</v>
      </c>
      <c r="E1888" s="23" t="s">
        <v>3822</v>
      </c>
      <c r="F1888" s="20" t="s">
        <v>3802</v>
      </c>
      <c r="G1888" s="4"/>
      <c r="H1888" s="4"/>
      <c r="I1888" s="5"/>
      <c r="J1888" s="14" t="str">
        <f t="shared" si="58"/>
        <v/>
      </c>
      <c r="K1888" s="15"/>
      <c r="L1888" s="10" t="s">
        <v>25</v>
      </c>
      <c r="M1888" s="10"/>
      <c r="N1888" s="14" t="str">
        <f t="shared" si="59"/>
        <v/>
      </c>
      <c r="O1888" s="10" t="s">
        <v>36</v>
      </c>
      <c r="P1888" s="16"/>
    </row>
    <row r="1889" spans="2:16" ht="57.95" customHeight="1" x14ac:dyDescent="0.25">
      <c r="B1889" s="17" t="s">
        <v>3798</v>
      </c>
      <c r="C1889" s="17" t="s">
        <v>3823</v>
      </c>
      <c r="D1889" s="18" t="s">
        <v>3800</v>
      </c>
      <c r="E1889" s="23" t="s">
        <v>3824</v>
      </c>
      <c r="F1889" s="20" t="s">
        <v>3802</v>
      </c>
      <c r="G1889" s="4"/>
      <c r="H1889" s="4"/>
      <c r="I1889" s="5"/>
      <c r="J1889" s="14" t="str">
        <f t="shared" si="58"/>
        <v/>
      </c>
      <c r="K1889" s="15"/>
      <c r="L1889" s="10" t="s">
        <v>25</v>
      </c>
      <c r="M1889" s="10"/>
      <c r="N1889" s="14" t="str">
        <f t="shared" si="59"/>
        <v/>
      </c>
      <c r="O1889" s="10" t="s">
        <v>36</v>
      </c>
      <c r="P1889" s="16"/>
    </row>
    <row r="1890" spans="2:16" ht="72.599999999999994" customHeight="1" x14ac:dyDescent="0.25">
      <c r="B1890" s="17" t="s">
        <v>3798</v>
      </c>
      <c r="C1890" s="17" t="s">
        <v>3825</v>
      </c>
      <c r="D1890" s="18" t="s">
        <v>3800</v>
      </c>
      <c r="E1890" s="23" t="s">
        <v>3826</v>
      </c>
      <c r="F1890" s="20" t="s">
        <v>3802</v>
      </c>
      <c r="G1890" s="4"/>
      <c r="H1890" s="4"/>
      <c r="I1890" s="5"/>
      <c r="J1890" s="14" t="str">
        <f t="shared" si="58"/>
        <v/>
      </c>
      <c r="K1890" s="15"/>
      <c r="L1890" s="10" t="s">
        <v>25</v>
      </c>
      <c r="M1890" s="10"/>
      <c r="N1890" s="14" t="str">
        <f t="shared" si="59"/>
        <v/>
      </c>
      <c r="O1890" s="10" t="s">
        <v>36</v>
      </c>
      <c r="P1890" s="16"/>
    </row>
    <row r="1891" spans="2:16" ht="57.95" customHeight="1" x14ac:dyDescent="0.25">
      <c r="B1891" s="17" t="s">
        <v>3798</v>
      </c>
      <c r="C1891" s="17" t="s">
        <v>3827</v>
      </c>
      <c r="D1891" s="18" t="s">
        <v>3800</v>
      </c>
      <c r="E1891" s="23" t="s">
        <v>3828</v>
      </c>
      <c r="F1891" s="20" t="s">
        <v>3802</v>
      </c>
      <c r="G1891" s="4"/>
      <c r="H1891" s="4"/>
      <c r="I1891" s="5"/>
      <c r="J1891" s="14" t="str">
        <f t="shared" si="58"/>
        <v/>
      </c>
      <c r="K1891" s="15"/>
      <c r="L1891" s="10" t="s">
        <v>25</v>
      </c>
      <c r="M1891" s="10"/>
      <c r="N1891" s="14" t="str">
        <f t="shared" si="59"/>
        <v/>
      </c>
      <c r="O1891" s="10" t="s">
        <v>36</v>
      </c>
      <c r="P1891" s="16"/>
    </row>
    <row r="1892" spans="2:16" ht="72.599999999999994" customHeight="1" x14ac:dyDescent="0.25">
      <c r="B1892" s="17" t="s">
        <v>3798</v>
      </c>
      <c r="C1892" s="17" t="s">
        <v>3829</v>
      </c>
      <c r="D1892" s="18" t="s">
        <v>3800</v>
      </c>
      <c r="E1892" s="23" t="s">
        <v>3830</v>
      </c>
      <c r="F1892" s="20" t="s">
        <v>3802</v>
      </c>
      <c r="G1892" s="4"/>
      <c r="H1892" s="4"/>
      <c r="I1892" s="5"/>
      <c r="J1892" s="14" t="str">
        <f t="shared" si="58"/>
        <v/>
      </c>
      <c r="K1892" s="15"/>
      <c r="L1892" s="10" t="s">
        <v>25</v>
      </c>
      <c r="M1892" s="10"/>
      <c r="N1892" s="14" t="str">
        <f t="shared" si="59"/>
        <v/>
      </c>
      <c r="O1892" s="10" t="s">
        <v>36</v>
      </c>
      <c r="P1892" s="16"/>
    </row>
    <row r="1893" spans="2:16" ht="57.95" customHeight="1" x14ac:dyDescent="0.25">
      <c r="B1893" s="17" t="s">
        <v>3798</v>
      </c>
      <c r="C1893" s="17" t="s">
        <v>3831</v>
      </c>
      <c r="D1893" s="18" t="s">
        <v>3800</v>
      </c>
      <c r="E1893" s="23" t="s">
        <v>3832</v>
      </c>
      <c r="F1893" s="20" t="s">
        <v>3802</v>
      </c>
      <c r="G1893" s="4"/>
      <c r="H1893" s="4"/>
      <c r="I1893" s="5"/>
      <c r="J1893" s="14" t="str">
        <f t="shared" si="58"/>
        <v/>
      </c>
      <c r="K1893" s="15"/>
      <c r="L1893" s="10" t="s">
        <v>25</v>
      </c>
      <c r="M1893" s="10"/>
      <c r="N1893" s="14" t="str">
        <f t="shared" si="59"/>
        <v/>
      </c>
      <c r="O1893" s="10" t="s">
        <v>36</v>
      </c>
      <c r="P1893" s="16"/>
    </row>
    <row r="1894" spans="2:16" ht="57.95" customHeight="1" x14ac:dyDescent="0.25">
      <c r="B1894" s="17" t="s">
        <v>3798</v>
      </c>
      <c r="C1894" s="17" t="s">
        <v>3833</v>
      </c>
      <c r="D1894" s="18" t="s">
        <v>3800</v>
      </c>
      <c r="E1894" s="23" t="s">
        <v>3834</v>
      </c>
      <c r="F1894" s="20" t="s">
        <v>3802</v>
      </c>
      <c r="G1894" s="4"/>
      <c r="H1894" s="4"/>
      <c r="I1894" s="5"/>
      <c r="J1894" s="14" t="str">
        <f t="shared" si="58"/>
        <v/>
      </c>
      <c r="K1894" s="15"/>
      <c r="L1894" s="10" t="s">
        <v>25</v>
      </c>
      <c r="M1894" s="10"/>
      <c r="N1894" s="14" t="str">
        <f t="shared" si="59"/>
        <v/>
      </c>
      <c r="O1894" s="10" t="s">
        <v>36</v>
      </c>
      <c r="P1894" s="16"/>
    </row>
    <row r="1895" spans="2:16" ht="57.95" customHeight="1" x14ac:dyDescent="0.25">
      <c r="B1895" s="17" t="s">
        <v>3798</v>
      </c>
      <c r="C1895" s="17" t="s">
        <v>3835</v>
      </c>
      <c r="D1895" s="18" t="s">
        <v>3800</v>
      </c>
      <c r="E1895" s="23" t="s">
        <v>3836</v>
      </c>
      <c r="F1895" s="20" t="s">
        <v>3802</v>
      </c>
      <c r="G1895" s="4"/>
      <c r="H1895" s="4"/>
      <c r="I1895" s="5"/>
      <c r="J1895" s="14" t="str">
        <f t="shared" si="58"/>
        <v/>
      </c>
      <c r="K1895" s="15"/>
      <c r="L1895" s="10" t="s">
        <v>25</v>
      </c>
      <c r="M1895" s="10"/>
      <c r="N1895" s="14" t="str">
        <f t="shared" si="59"/>
        <v/>
      </c>
      <c r="O1895" s="10" t="s">
        <v>36</v>
      </c>
      <c r="P1895" s="16"/>
    </row>
    <row r="1896" spans="2:16" ht="57.95" customHeight="1" x14ac:dyDescent="0.25">
      <c r="B1896" s="17" t="s">
        <v>3798</v>
      </c>
      <c r="C1896" s="17" t="s">
        <v>3837</v>
      </c>
      <c r="D1896" s="18" t="s">
        <v>3800</v>
      </c>
      <c r="E1896" s="23" t="s">
        <v>3838</v>
      </c>
      <c r="F1896" s="20" t="s">
        <v>3802</v>
      </c>
      <c r="G1896" s="4"/>
      <c r="H1896" s="4"/>
      <c r="I1896" s="5"/>
      <c r="J1896" s="14" t="str">
        <f t="shared" si="58"/>
        <v/>
      </c>
      <c r="K1896" s="15"/>
      <c r="L1896" s="10" t="s">
        <v>25</v>
      </c>
      <c r="M1896" s="10"/>
      <c r="N1896" s="14" t="str">
        <f t="shared" si="59"/>
        <v/>
      </c>
      <c r="O1896" s="10" t="s">
        <v>36</v>
      </c>
      <c r="P1896" s="16"/>
    </row>
    <row r="1897" spans="2:16" ht="57.95" customHeight="1" x14ac:dyDescent="0.25">
      <c r="B1897" s="17" t="s">
        <v>3798</v>
      </c>
      <c r="C1897" s="17" t="s">
        <v>3839</v>
      </c>
      <c r="D1897" s="18" t="s">
        <v>3800</v>
      </c>
      <c r="E1897" s="23" t="s">
        <v>3840</v>
      </c>
      <c r="F1897" s="20" t="s">
        <v>3802</v>
      </c>
      <c r="G1897" s="4"/>
      <c r="H1897" s="4"/>
      <c r="I1897" s="5"/>
      <c r="J1897" s="14" t="str">
        <f t="shared" si="58"/>
        <v/>
      </c>
      <c r="K1897" s="15"/>
      <c r="L1897" s="10" t="s">
        <v>25</v>
      </c>
      <c r="M1897" s="10"/>
      <c r="N1897" s="14" t="str">
        <f t="shared" si="59"/>
        <v/>
      </c>
      <c r="O1897" s="10" t="s">
        <v>36</v>
      </c>
      <c r="P1897" s="16"/>
    </row>
    <row r="1898" spans="2:16" ht="57.95" customHeight="1" x14ac:dyDescent="0.25">
      <c r="B1898" s="17" t="s">
        <v>3798</v>
      </c>
      <c r="C1898" s="17" t="s">
        <v>3841</v>
      </c>
      <c r="D1898" s="18" t="s">
        <v>3800</v>
      </c>
      <c r="E1898" s="23" t="s">
        <v>3842</v>
      </c>
      <c r="F1898" s="20" t="s">
        <v>3802</v>
      </c>
      <c r="G1898" s="4"/>
      <c r="H1898" s="4"/>
      <c r="I1898" s="5"/>
      <c r="J1898" s="14" t="str">
        <f t="shared" si="58"/>
        <v/>
      </c>
      <c r="K1898" s="15"/>
      <c r="L1898" s="10" t="s">
        <v>25</v>
      </c>
      <c r="M1898" s="10"/>
      <c r="N1898" s="14" t="str">
        <f t="shared" si="59"/>
        <v/>
      </c>
      <c r="O1898" s="10" t="s">
        <v>36</v>
      </c>
      <c r="P1898" s="16"/>
    </row>
    <row r="1899" spans="2:16" ht="57.95" customHeight="1" x14ac:dyDescent="0.25">
      <c r="B1899" s="17" t="s">
        <v>3798</v>
      </c>
      <c r="C1899" s="17" t="s">
        <v>3843</v>
      </c>
      <c r="D1899" s="18" t="s">
        <v>3800</v>
      </c>
      <c r="E1899" s="23" t="s">
        <v>3844</v>
      </c>
      <c r="F1899" s="20" t="s">
        <v>3802</v>
      </c>
      <c r="G1899" s="4"/>
      <c r="H1899" s="4"/>
      <c r="I1899" s="5"/>
      <c r="J1899" s="14" t="str">
        <f t="shared" si="58"/>
        <v/>
      </c>
      <c r="K1899" s="15"/>
      <c r="L1899" s="10" t="s">
        <v>25</v>
      </c>
      <c r="M1899" s="10"/>
      <c r="N1899" s="14" t="str">
        <f t="shared" si="59"/>
        <v/>
      </c>
      <c r="O1899" s="10" t="s">
        <v>25</v>
      </c>
      <c r="P1899" s="16"/>
    </row>
    <row r="1900" spans="2:16" ht="57.95" customHeight="1" x14ac:dyDescent="0.25">
      <c r="B1900" s="17" t="s">
        <v>3798</v>
      </c>
      <c r="C1900" s="17" t="s">
        <v>3845</v>
      </c>
      <c r="D1900" s="18" t="s">
        <v>3800</v>
      </c>
      <c r="E1900" s="23" t="s">
        <v>3846</v>
      </c>
      <c r="F1900" s="20" t="s">
        <v>3802</v>
      </c>
      <c r="G1900" s="4"/>
      <c r="H1900" s="4"/>
      <c r="I1900" s="5"/>
      <c r="J1900" s="14" t="str">
        <f t="shared" si="58"/>
        <v/>
      </c>
      <c r="K1900" s="15"/>
      <c r="L1900" s="10" t="s">
        <v>25</v>
      </c>
      <c r="M1900" s="10"/>
      <c r="N1900" s="14" t="str">
        <f t="shared" si="59"/>
        <v/>
      </c>
      <c r="O1900" s="10" t="s">
        <v>25</v>
      </c>
      <c r="P1900" s="16"/>
    </row>
    <row r="1901" spans="2:16" ht="72.599999999999994" customHeight="1" x14ac:dyDescent="0.25">
      <c r="B1901" s="17" t="s">
        <v>3798</v>
      </c>
      <c r="C1901" s="17" t="s">
        <v>3847</v>
      </c>
      <c r="D1901" s="18" t="s">
        <v>3800</v>
      </c>
      <c r="E1901" s="23" t="s">
        <v>3848</v>
      </c>
      <c r="F1901" s="20" t="s">
        <v>3802</v>
      </c>
      <c r="G1901" s="4"/>
      <c r="H1901" s="4"/>
      <c r="I1901" s="5"/>
      <c r="J1901" s="14" t="str">
        <f t="shared" si="58"/>
        <v/>
      </c>
      <c r="K1901" s="15"/>
      <c r="L1901" s="10" t="s">
        <v>25</v>
      </c>
      <c r="M1901" s="10"/>
      <c r="N1901" s="14" t="str">
        <f t="shared" si="59"/>
        <v/>
      </c>
      <c r="O1901" s="10" t="s">
        <v>36</v>
      </c>
      <c r="P1901" s="16"/>
    </row>
    <row r="1902" spans="2:16" ht="57.95" customHeight="1" x14ac:dyDescent="0.25">
      <c r="B1902" s="17" t="s">
        <v>3798</v>
      </c>
      <c r="C1902" s="17" t="s">
        <v>3849</v>
      </c>
      <c r="D1902" s="18" t="s">
        <v>3800</v>
      </c>
      <c r="E1902" s="23" t="s">
        <v>3850</v>
      </c>
      <c r="F1902" s="20" t="s">
        <v>3802</v>
      </c>
      <c r="G1902" s="4"/>
      <c r="H1902" s="4"/>
      <c r="I1902" s="5"/>
      <c r="J1902" s="14" t="str">
        <f t="shared" si="58"/>
        <v/>
      </c>
      <c r="K1902" s="15"/>
      <c r="L1902" s="10" t="s">
        <v>25</v>
      </c>
      <c r="M1902" s="10"/>
      <c r="N1902" s="14" t="str">
        <f t="shared" si="59"/>
        <v/>
      </c>
      <c r="O1902" s="10" t="s">
        <v>36</v>
      </c>
      <c r="P1902" s="16"/>
    </row>
    <row r="1903" spans="2:16" ht="72.599999999999994" customHeight="1" x14ac:dyDescent="0.25">
      <c r="B1903" s="17" t="s">
        <v>3798</v>
      </c>
      <c r="C1903" s="17" t="s">
        <v>3851</v>
      </c>
      <c r="D1903" s="18" t="s">
        <v>3800</v>
      </c>
      <c r="E1903" s="23" t="s">
        <v>3852</v>
      </c>
      <c r="F1903" s="20" t="s">
        <v>3802</v>
      </c>
      <c r="G1903" s="4"/>
      <c r="H1903" s="4"/>
      <c r="I1903" s="5"/>
      <c r="J1903" s="14" t="str">
        <f t="shared" si="58"/>
        <v/>
      </c>
      <c r="K1903" s="15"/>
      <c r="L1903" s="10" t="s">
        <v>25</v>
      </c>
      <c r="M1903" s="10"/>
      <c r="N1903" s="14" t="str">
        <f t="shared" si="59"/>
        <v/>
      </c>
      <c r="O1903" s="10" t="s">
        <v>36</v>
      </c>
      <c r="P1903" s="16"/>
    </row>
    <row r="1904" spans="2:16" ht="72.599999999999994" customHeight="1" x14ac:dyDescent="0.25">
      <c r="B1904" s="17" t="s">
        <v>3798</v>
      </c>
      <c r="C1904" s="17" t="s">
        <v>3853</v>
      </c>
      <c r="D1904" s="18" t="s">
        <v>3800</v>
      </c>
      <c r="E1904" s="23" t="s">
        <v>3854</v>
      </c>
      <c r="F1904" s="20" t="s">
        <v>3802</v>
      </c>
      <c r="G1904" s="4"/>
      <c r="H1904" s="4"/>
      <c r="I1904" s="5"/>
      <c r="J1904" s="14" t="str">
        <f t="shared" si="58"/>
        <v/>
      </c>
      <c r="K1904" s="15"/>
      <c r="L1904" s="10" t="s">
        <v>25</v>
      </c>
      <c r="M1904" s="10"/>
      <c r="N1904" s="14" t="str">
        <f t="shared" si="59"/>
        <v/>
      </c>
      <c r="O1904" s="10" t="s">
        <v>36</v>
      </c>
      <c r="P1904" s="16"/>
    </row>
    <row r="1905" spans="2:16" ht="57.95" customHeight="1" x14ac:dyDescent="0.25">
      <c r="B1905" s="17" t="s">
        <v>3798</v>
      </c>
      <c r="C1905" s="17" t="s">
        <v>3855</v>
      </c>
      <c r="D1905" s="18" t="s">
        <v>3800</v>
      </c>
      <c r="E1905" s="23" t="s">
        <v>3856</v>
      </c>
      <c r="F1905" s="20" t="s">
        <v>3802</v>
      </c>
      <c r="G1905" s="4"/>
      <c r="H1905" s="4"/>
      <c r="I1905" s="5"/>
      <c r="J1905" s="14" t="str">
        <f t="shared" si="58"/>
        <v/>
      </c>
      <c r="K1905" s="15"/>
      <c r="L1905" s="10" t="s">
        <v>25</v>
      </c>
      <c r="M1905" s="10"/>
      <c r="N1905" s="14" t="str">
        <f t="shared" si="59"/>
        <v/>
      </c>
      <c r="O1905" s="10" t="s">
        <v>36</v>
      </c>
      <c r="P1905" s="16"/>
    </row>
    <row r="1906" spans="2:16" ht="57.95" customHeight="1" x14ac:dyDescent="0.25">
      <c r="B1906" s="17" t="s">
        <v>3798</v>
      </c>
      <c r="C1906" s="17" t="s">
        <v>3857</v>
      </c>
      <c r="D1906" s="18" t="s">
        <v>3800</v>
      </c>
      <c r="E1906" s="23" t="s">
        <v>3858</v>
      </c>
      <c r="F1906" s="20" t="s">
        <v>3802</v>
      </c>
      <c r="G1906" s="4"/>
      <c r="H1906" s="4"/>
      <c r="I1906" s="5"/>
      <c r="J1906" s="14" t="str">
        <f t="shared" si="58"/>
        <v/>
      </c>
      <c r="K1906" s="15"/>
      <c r="L1906" s="10" t="s">
        <v>25</v>
      </c>
      <c r="M1906" s="10"/>
      <c r="N1906" s="14" t="str">
        <f t="shared" si="59"/>
        <v/>
      </c>
      <c r="O1906" s="10" t="s">
        <v>25</v>
      </c>
      <c r="P1906" s="16"/>
    </row>
    <row r="1907" spans="2:16" ht="57.95" customHeight="1" x14ac:dyDescent="0.25">
      <c r="B1907" s="17" t="s">
        <v>3798</v>
      </c>
      <c r="C1907" s="17" t="s">
        <v>3859</v>
      </c>
      <c r="D1907" s="18" t="s">
        <v>3800</v>
      </c>
      <c r="E1907" s="23" t="s">
        <v>3860</v>
      </c>
      <c r="F1907" s="20" t="s">
        <v>3802</v>
      </c>
      <c r="G1907" s="4"/>
      <c r="H1907" s="4"/>
      <c r="I1907" s="5"/>
      <c r="J1907" s="14" t="str">
        <f t="shared" si="58"/>
        <v/>
      </c>
      <c r="K1907" s="15"/>
      <c r="L1907" s="10" t="s">
        <v>25</v>
      </c>
      <c r="M1907" s="10"/>
      <c r="N1907" s="14" t="str">
        <f t="shared" si="59"/>
        <v/>
      </c>
      <c r="O1907" s="10" t="s">
        <v>25</v>
      </c>
      <c r="P1907" s="16"/>
    </row>
    <row r="1908" spans="2:16" ht="57.95" customHeight="1" x14ac:dyDescent="0.25">
      <c r="B1908" s="17" t="s">
        <v>3798</v>
      </c>
      <c r="C1908" s="17" t="s">
        <v>3861</v>
      </c>
      <c r="D1908" s="18" t="s">
        <v>3800</v>
      </c>
      <c r="E1908" s="23" t="s">
        <v>3862</v>
      </c>
      <c r="F1908" s="20" t="s">
        <v>3802</v>
      </c>
      <c r="G1908" s="4"/>
      <c r="H1908" s="4"/>
      <c r="I1908" s="5"/>
      <c r="J1908" s="14" t="str">
        <f t="shared" si="58"/>
        <v/>
      </c>
      <c r="K1908" s="15"/>
      <c r="L1908" s="10" t="s">
        <v>25</v>
      </c>
      <c r="M1908" s="10"/>
      <c r="N1908" s="14" t="str">
        <f t="shared" si="59"/>
        <v/>
      </c>
      <c r="O1908" s="10" t="s">
        <v>36</v>
      </c>
      <c r="P1908" s="16"/>
    </row>
    <row r="1909" spans="2:16" ht="57.95" customHeight="1" x14ac:dyDescent="0.25">
      <c r="B1909" s="17" t="s">
        <v>3798</v>
      </c>
      <c r="C1909" s="17" t="s">
        <v>3863</v>
      </c>
      <c r="D1909" s="18" t="s">
        <v>3800</v>
      </c>
      <c r="E1909" s="23" t="s">
        <v>3864</v>
      </c>
      <c r="F1909" s="20" t="s">
        <v>3802</v>
      </c>
      <c r="G1909" s="4"/>
      <c r="H1909" s="4"/>
      <c r="I1909" s="5"/>
      <c r="J1909" s="14" t="str">
        <f t="shared" si="58"/>
        <v/>
      </c>
      <c r="K1909" s="15"/>
      <c r="L1909" s="10" t="s">
        <v>25</v>
      </c>
      <c r="M1909" s="10"/>
      <c r="N1909" s="14" t="str">
        <f t="shared" si="59"/>
        <v/>
      </c>
      <c r="O1909" s="10" t="s">
        <v>36</v>
      </c>
      <c r="P1909" s="16"/>
    </row>
    <row r="1910" spans="2:16" ht="57.95" customHeight="1" x14ac:dyDescent="0.25">
      <c r="B1910" s="17" t="s">
        <v>3798</v>
      </c>
      <c r="C1910" s="17" t="s">
        <v>3865</v>
      </c>
      <c r="D1910" s="18" t="s">
        <v>3800</v>
      </c>
      <c r="E1910" s="23" t="s">
        <v>3866</v>
      </c>
      <c r="F1910" s="20" t="s">
        <v>3802</v>
      </c>
      <c r="G1910" s="4"/>
      <c r="H1910" s="4"/>
      <c r="I1910" s="5"/>
      <c r="J1910" s="14" t="str">
        <f t="shared" si="58"/>
        <v/>
      </c>
      <c r="K1910" s="15"/>
      <c r="L1910" s="10" t="s">
        <v>25</v>
      </c>
      <c r="M1910" s="10"/>
      <c r="N1910" s="14" t="str">
        <f t="shared" si="59"/>
        <v/>
      </c>
      <c r="O1910" s="10" t="s">
        <v>25</v>
      </c>
      <c r="P1910" s="16"/>
    </row>
    <row r="1911" spans="2:16" ht="57.95" customHeight="1" x14ac:dyDescent="0.25">
      <c r="B1911" s="17" t="s">
        <v>3798</v>
      </c>
      <c r="C1911" s="17" t="s">
        <v>3867</v>
      </c>
      <c r="D1911" s="18" t="s">
        <v>3800</v>
      </c>
      <c r="E1911" s="23" t="s">
        <v>3868</v>
      </c>
      <c r="F1911" s="20" t="s">
        <v>3802</v>
      </c>
      <c r="G1911" s="4"/>
      <c r="H1911" s="4"/>
      <c r="I1911" s="5"/>
      <c r="J1911" s="14" t="str">
        <f t="shared" si="58"/>
        <v/>
      </c>
      <c r="K1911" s="15"/>
      <c r="L1911" s="10" t="s">
        <v>25</v>
      </c>
      <c r="M1911" s="10"/>
      <c r="N1911" s="14" t="str">
        <f t="shared" si="59"/>
        <v/>
      </c>
      <c r="O1911" s="10" t="s">
        <v>36</v>
      </c>
      <c r="P1911" s="16"/>
    </row>
    <row r="1912" spans="2:16" ht="57.95" customHeight="1" x14ac:dyDescent="0.25">
      <c r="B1912" s="17" t="s">
        <v>3798</v>
      </c>
      <c r="C1912" s="17" t="s">
        <v>3869</v>
      </c>
      <c r="D1912" s="18" t="s">
        <v>3800</v>
      </c>
      <c r="E1912" s="23" t="s">
        <v>3870</v>
      </c>
      <c r="F1912" s="20" t="s">
        <v>3802</v>
      </c>
      <c r="G1912" s="4"/>
      <c r="H1912" s="4"/>
      <c r="I1912" s="5"/>
      <c r="J1912" s="14" t="str">
        <f t="shared" si="58"/>
        <v/>
      </c>
      <c r="K1912" s="15"/>
      <c r="L1912" s="10" t="s">
        <v>25</v>
      </c>
      <c r="M1912" s="10"/>
      <c r="N1912" s="14" t="str">
        <f t="shared" si="59"/>
        <v/>
      </c>
      <c r="O1912" s="10" t="s">
        <v>36</v>
      </c>
      <c r="P1912" s="16"/>
    </row>
    <row r="1913" spans="2:16" ht="43.5" customHeight="1" x14ac:dyDescent="0.25">
      <c r="B1913" s="10" t="s">
        <v>3871</v>
      </c>
      <c r="C1913" s="10" t="s">
        <v>3872</v>
      </c>
      <c r="D1913" s="11" t="s">
        <v>3873</v>
      </c>
      <c r="E1913" s="22" t="s">
        <v>3874</v>
      </c>
      <c r="F1913" s="13" t="s">
        <v>3875</v>
      </c>
      <c r="G1913" s="4"/>
      <c r="H1913" s="4"/>
      <c r="I1913" s="5"/>
      <c r="J1913" s="14" t="str">
        <f t="shared" si="58"/>
        <v/>
      </c>
      <c r="K1913" s="15"/>
      <c r="L1913" s="10" t="s">
        <v>25</v>
      </c>
      <c r="M1913" s="10"/>
      <c r="N1913" s="14" t="str">
        <f t="shared" si="59"/>
        <v/>
      </c>
      <c r="O1913" s="10" t="s">
        <v>25</v>
      </c>
      <c r="P1913" s="16"/>
    </row>
    <row r="1914" spans="2:16" ht="43.5" customHeight="1" x14ac:dyDescent="0.25">
      <c r="B1914" s="10" t="s">
        <v>3871</v>
      </c>
      <c r="C1914" s="10" t="s">
        <v>3876</v>
      </c>
      <c r="D1914" s="11" t="s">
        <v>3873</v>
      </c>
      <c r="E1914" s="22" t="s">
        <v>3877</v>
      </c>
      <c r="F1914" s="13" t="s">
        <v>3875</v>
      </c>
      <c r="G1914" s="4"/>
      <c r="H1914" s="4"/>
      <c r="I1914" s="5"/>
      <c r="J1914" s="14" t="str">
        <f t="shared" si="58"/>
        <v/>
      </c>
      <c r="K1914" s="15"/>
      <c r="L1914" s="10" t="s">
        <v>25</v>
      </c>
      <c r="M1914" s="10"/>
      <c r="N1914" s="14" t="str">
        <f t="shared" si="59"/>
        <v/>
      </c>
      <c r="O1914" s="10" t="s">
        <v>25</v>
      </c>
      <c r="P1914" s="16"/>
    </row>
    <row r="1915" spans="2:16" ht="43.5" customHeight="1" x14ac:dyDescent="0.25">
      <c r="B1915" s="10" t="s">
        <v>3871</v>
      </c>
      <c r="C1915" s="10" t="s">
        <v>3878</v>
      </c>
      <c r="D1915" s="11" t="s">
        <v>3873</v>
      </c>
      <c r="E1915" s="22" t="s">
        <v>3879</v>
      </c>
      <c r="F1915" s="13" t="s">
        <v>3875</v>
      </c>
      <c r="G1915" s="4"/>
      <c r="H1915" s="4"/>
      <c r="I1915" s="5"/>
      <c r="J1915" s="14" t="str">
        <f t="shared" si="58"/>
        <v/>
      </c>
      <c r="K1915" s="15"/>
      <c r="L1915" s="10" t="s">
        <v>25</v>
      </c>
      <c r="M1915" s="10"/>
      <c r="N1915" s="14" t="str">
        <f t="shared" si="59"/>
        <v/>
      </c>
      <c r="O1915" s="10" t="s">
        <v>25</v>
      </c>
      <c r="P1915" s="16"/>
    </row>
    <row r="1916" spans="2:16" ht="43.5" customHeight="1" x14ac:dyDescent="0.25">
      <c r="B1916" s="10" t="s">
        <v>3871</v>
      </c>
      <c r="C1916" s="10" t="s">
        <v>3880</v>
      </c>
      <c r="D1916" s="11" t="s">
        <v>3873</v>
      </c>
      <c r="E1916" s="22" t="s">
        <v>3881</v>
      </c>
      <c r="F1916" s="13" t="s">
        <v>3875</v>
      </c>
      <c r="G1916" s="4"/>
      <c r="H1916" s="4"/>
      <c r="I1916" s="5"/>
      <c r="J1916" s="14" t="str">
        <f t="shared" si="58"/>
        <v/>
      </c>
      <c r="K1916" s="15"/>
      <c r="L1916" s="10" t="s">
        <v>25</v>
      </c>
      <c r="M1916" s="10"/>
      <c r="N1916" s="14" t="str">
        <f t="shared" si="59"/>
        <v/>
      </c>
      <c r="O1916" s="10" t="s">
        <v>25</v>
      </c>
      <c r="P1916" s="16"/>
    </row>
    <row r="1917" spans="2:16" ht="43.5" customHeight="1" x14ac:dyDescent="0.25">
      <c r="B1917" s="10" t="s">
        <v>3871</v>
      </c>
      <c r="C1917" s="10" t="s">
        <v>3882</v>
      </c>
      <c r="D1917" s="11" t="s">
        <v>3873</v>
      </c>
      <c r="E1917" s="22" t="s">
        <v>3883</v>
      </c>
      <c r="F1917" s="13" t="s">
        <v>3875</v>
      </c>
      <c r="G1917" s="4"/>
      <c r="H1917" s="4"/>
      <c r="I1917" s="5"/>
      <c r="J1917" s="14" t="str">
        <f t="shared" si="58"/>
        <v/>
      </c>
      <c r="K1917" s="15"/>
      <c r="L1917" s="10" t="s">
        <v>25</v>
      </c>
      <c r="M1917" s="10"/>
      <c r="N1917" s="14" t="str">
        <f t="shared" si="59"/>
        <v/>
      </c>
      <c r="O1917" s="10" t="s">
        <v>25</v>
      </c>
      <c r="P1917" s="16"/>
    </row>
    <row r="1918" spans="2:16" ht="43.5" customHeight="1" x14ac:dyDescent="0.25">
      <c r="B1918" s="10" t="s">
        <v>3871</v>
      </c>
      <c r="C1918" s="10" t="s">
        <v>3884</v>
      </c>
      <c r="D1918" s="11" t="s">
        <v>3873</v>
      </c>
      <c r="E1918" s="22" t="s">
        <v>3885</v>
      </c>
      <c r="F1918" s="13" t="s">
        <v>3875</v>
      </c>
      <c r="G1918" s="4"/>
      <c r="H1918" s="4"/>
      <c r="I1918" s="5"/>
      <c r="J1918" s="14" t="str">
        <f t="shared" si="58"/>
        <v/>
      </c>
      <c r="K1918" s="15"/>
      <c r="L1918" s="10" t="s">
        <v>25</v>
      </c>
      <c r="M1918" s="10"/>
      <c r="N1918" s="14" t="str">
        <f t="shared" si="59"/>
        <v/>
      </c>
      <c r="O1918" s="10" t="s">
        <v>25</v>
      </c>
      <c r="P1918" s="16"/>
    </row>
    <row r="1919" spans="2:16" ht="43.5" customHeight="1" x14ac:dyDescent="0.25">
      <c r="B1919" s="10" t="s">
        <v>3871</v>
      </c>
      <c r="C1919" s="10" t="s">
        <v>3886</v>
      </c>
      <c r="D1919" s="11" t="s">
        <v>3873</v>
      </c>
      <c r="E1919" s="22" t="s">
        <v>3887</v>
      </c>
      <c r="F1919" s="13" t="s">
        <v>3875</v>
      </c>
      <c r="G1919" s="4"/>
      <c r="H1919" s="4"/>
      <c r="I1919" s="5"/>
      <c r="J1919" s="14" t="str">
        <f t="shared" si="58"/>
        <v/>
      </c>
      <c r="K1919" s="15"/>
      <c r="L1919" s="10" t="s">
        <v>25</v>
      </c>
      <c r="M1919" s="10"/>
      <c r="N1919" s="14" t="str">
        <f t="shared" si="59"/>
        <v/>
      </c>
      <c r="O1919" s="10" t="s">
        <v>25</v>
      </c>
      <c r="P1919" s="16"/>
    </row>
    <row r="1920" spans="2:16" ht="43.5" customHeight="1" x14ac:dyDescent="0.25">
      <c r="B1920" s="10" t="s">
        <v>3871</v>
      </c>
      <c r="C1920" s="10" t="s">
        <v>3888</v>
      </c>
      <c r="D1920" s="11" t="s">
        <v>3873</v>
      </c>
      <c r="E1920" s="22" t="s">
        <v>3889</v>
      </c>
      <c r="F1920" s="13" t="s">
        <v>3875</v>
      </c>
      <c r="G1920" s="4"/>
      <c r="H1920" s="4"/>
      <c r="I1920" s="5"/>
      <c r="J1920" s="14" t="str">
        <f t="shared" si="58"/>
        <v/>
      </c>
      <c r="K1920" s="15"/>
      <c r="L1920" s="10" t="s">
        <v>25</v>
      </c>
      <c r="M1920" s="10"/>
      <c r="N1920" s="14" t="str">
        <f t="shared" si="59"/>
        <v/>
      </c>
      <c r="O1920" s="10" t="s">
        <v>25</v>
      </c>
      <c r="P1920" s="16"/>
    </row>
    <row r="1921" spans="2:16" ht="43.5" customHeight="1" x14ac:dyDescent="0.25">
      <c r="B1921" s="10" t="s">
        <v>3871</v>
      </c>
      <c r="C1921" s="10" t="s">
        <v>3890</v>
      </c>
      <c r="D1921" s="11" t="s">
        <v>3873</v>
      </c>
      <c r="E1921" s="22" t="s">
        <v>3891</v>
      </c>
      <c r="F1921" s="13" t="s">
        <v>3875</v>
      </c>
      <c r="G1921" s="4"/>
      <c r="H1921" s="4"/>
      <c r="I1921" s="5"/>
      <c r="J1921" s="14" t="str">
        <f t="shared" si="58"/>
        <v/>
      </c>
      <c r="K1921" s="15"/>
      <c r="L1921" s="10" t="s">
        <v>25</v>
      </c>
      <c r="M1921" s="10"/>
      <c r="N1921" s="14" t="str">
        <f t="shared" si="59"/>
        <v/>
      </c>
      <c r="O1921" s="10" t="s">
        <v>25</v>
      </c>
      <c r="P1921" s="16"/>
    </row>
    <row r="1922" spans="2:16" ht="43.5" customHeight="1" x14ac:dyDescent="0.25">
      <c r="B1922" s="10" t="s">
        <v>3871</v>
      </c>
      <c r="C1922" s="10" t="s">
        <v>3892</v>
      </c>
      <c r="D1922" s="11" t="s">
        <v>3873</v>
      </c>
      <c r="E1922" s="22" t="s">
        <v>3893</v>
      </c>
      <c r="F1922" s="13" t="s">
        <v>3875</v>
      </c>
      <c r="G1922" s="4"/>
      <c r="H1922" s="4"/>
      <c r="I1922" s="5"/>
      <c r="J1922" s="14" t="str">
        <f t="shared" si="58"/>
        <v/>
      </c>
      <c r="K1922" s="15"/>
      <c r="L1922" s="10" t="s">
        <v>25</v>
      </c>
      <c r="M1922" s="10"/>
      <c r="N1922" s="14" t="str">
        <f t="shared" si="59"/>
        <v/>
      </c>
      <c r="O1922" s="10" t="s">
        <v>25</v>
      </c>
      <c r="P1922" s="16"/>
    </row>
    <row r="1923" spans="2:16" ht="43.5" customHeight="1" x14ac:dyDescent="0.25">
      <c r="B1923" s="10" t="s">
        <v>3871</v>
      </c>
      <c r="C1923" s="10" t="s">
        <v>3894</v>
      </c>
      <c r="D1923" s="11" t="s">
        <v>3873</v>
      </c>
      <c r="E1923" s="22" t="s">
        <v>3895</v>
      </c>
      <c r="F1923" s="13" t="s">
        <v>3875</v>
      </c>
      <c r="G1923" s="4"/>
      <c r="H1923" s="4"/>
      <c r="I1923" s="5"/>
      <c r="J1923" s="14" t="str">
        <f t="shared" si="58"/>
        <v/>
      </c>
      <c r="K1923" s="15"/>
      <c r="L1923" s="10" t="s">
        <v>25</v>
      </c>
      <c r="M1923" s="10"/>
      <c r="N1923" s="14" t="str">
        <f t="shared" si="59"/>
        <v/>
      </c>
      <c r="O1923" s="10" t="s">
        <v>25</v>
      </c>
      <c r="P1923" s="16"/>
    </row>
    <row r="1924" spans="2:16" ht="43.5" customHeight="1" x14ac:dyDescent="0.25">
      <c r="B1924" s="10" t="s">
        <v>3871</v>
      </c>
      <c r="C1924" s="10" t="s">
        <v>3896</v>
      </c>
      <c r="D1924" s="11" t="s">
        <v>3873</v>
      </c>
      <c r="E1924" s="22" t="s">
        <v>3897</v>
      </c>
      <c r="F1924" s="13" t="s">
        <v>3875</v>
      </c>
      <c r="G1924" s="4"/>
      <c r="H1924" s="4"/>
      <c r="I1924" s="5"/>
      <c r="J1924" s="14" t="str">
        <f t="shared" si="58"/>
        <v/>
      </c>
      <c r="K1924" s="15"/>
      <c r="L1924" s="10" t="s">
        <v>25</v>
      </c>
      <c r="M1924" s="10"/>
      <c r="N1924" s="14" t="str">
        <f t="shared" si="59"/>
        <v/>
      </c>
      <c r="O1924" s="10" t="s">
        <v>25</v>
      </c>
      <c r="P1924" s="16"/>
    </row>
    <row r="1925" spans="2:16" ht="43.5" customHeight="1" x14ac:dyDescent="0.25">
      <c r="B1925" s="10" t="s">
        <v>3871</v>
      </c>
      <c r="C1925" s="10" t="s">
        <v>3898</v>
      </c>
      <c r="D1925" s="11" t="s">
        <v>3873</v>
      </c>
      <c r="E1925" s="22" t="s">
        <v>3899</v>
      </c>
      <c r="F1925" s="13" t="s">
        <v>3875</v>
      </c>
      <c r="G1925" s="4"/>
      <c r="H1925" s="4"/>
      <c r="I1925" s="5"/>
      <c r="J1925" s="14" t="str">
        <f t="shared" si="58"/>
        <v/>
      </c>
      <c r="K1925" s="15"/>
      <c r="L1925" s="10" t="s">
        <v>25</v>
      </c>
      <c r="M1925" s="10"/>
      <c r="N1925" s="14" t="str">
        <f t="shared" si="59"/>
        <v/>
      </c>
      <c r="O1925" s="10" t="s">
        <v>25</v>
      </c>
      <c r="P1925" s="16"/>
    </row>
    <row r="1926" spans="2:16" ht="43.5" customHeight="1" x14ac:dyDescent="0.25">
      <c r="B1926" s="10" t="s">
        <v>3871</v>
      </c>
      <c r="C1926" s="10" t="s">
        <v>3900</v>
      </c>
      <c r="D1926" s="11" t="s">
        <v>3873</v>
      </c>
      <c r="E1926" s="22" t="s">
        <v>3901</v>
      </c>
      <c r="F1926" s="13" t="s">
        <v>3875</v>
      </c>
      <c r="G1926" s="4"/>
      <c r="H1926" s="4"/>
      <c r="I1926" s="5"/>
      <c r="J1926" s="14" t="str">
        <f t="shared" si="58"/>
        <v/>
      </c>
      <c r="K1926" s="15"/>
      <c r="L1926" s="10" t="s">
        <v>25</v>
      </c>
      <c r="M1926" s="10"/>
      <c r="N1926" s="14" t="str">
        <f t="shared" si="59"/>
        <v/>
      </c>
      <c r="O1926" s="10" t="s">
        <v>25</v>
      </c>
      <c r="P1926" s="16"/>
    </row>
    <row r="1927" spans="2:16" ht="43.5" customHeight="1" x14ac:dyDescent="0.25">
      <c r="B1927" s="10" t="s">
        <v>3871</v>
      </c>
      <c r="C1927" s="10" t="s">
        <v>3902</v>
      </c>
      <c r="D1927" s="11" t="s">
        <v>3873</v>
      </c>
      <c r="E1927" s="22" t="s">
        <v>3903</v>
      </c>
      <c r="F1927" s="13" t="s">
        <v>3875</v>
      </c>
      <c r="G1927" s="4"/>
      <c r="H1927" s="4"/>
      <c r="I1927" s="5"/>
      <c r="J1927" s="14" t="str">
        <f t="shared" ref="J1927:J1990" si="60">IF(G1927&lt;&gt;"Sim","",IF(H1927="Atende",5,IF(H1927="Atende parcialmente",2,IF(H1927="Não atende",0,""))))</f>
        <v/>
      </c>
      <c r="K1927" s="15"/>
      <c r="L1927" s="10" t="s">
        <v>25</v>
      </c>
      <c r="M1927" s="10"/>
      <c r="N1927" s="14" t="str">
        <f t="shared" ref="N1927:N1990" si="61">IF(L1927&lt;&gt;"Sim","",IF(M1927="Atende",5,IF(M1927="Atende parcialmente",2,IF(M1927="Não atende",0,""))))</f>
        <v/>
      </c>
      <c r="O1927" s="10" t="s">
        <v>25</v>
      </c>
      <c r="P1927" s="16"/>
    </row>
    <row r="1928" spans="2:16" ht="43.5" customHeight="1" x14ac:dyDescent="0.25">
      <c r="B1928" s="10" t="s">
        <v>3871</v>
      </c>
      <c r="C1928" s="10" t="s">
        <v>3904</v>
      </c>
      <c r="D1928" s="11" t="s">
        <v>3873</v>
      </c>
      <c r="E1928" s="22" t="s">
        <v>3905</v>
      </c>
      <c r="F1928" s="13" t="s">
        <v>3875</v>
      </c>
      <c r="G1928" s="4"/>
      <c r="H1928" s="4"/>
      <c r="I1928" s="5"/>
      <c r="J1928" s="14" t="str">
        <f t="shared" si="60"/>
        <v/>
      </c>
      <c r="K1928" s="15"/>
      <c r="L1928" s="10" t="s">
        <v>25</v>
      </c>
      <c r="M1928" s="10"/>
      <c r="N1928" s="14" t="str">
        <f t="shared" si="61"/>
        <v/>
      </c>
      <c r="O1928" s="10" t="s">
        <v>36</v>
      </c>
      <c r="P1928" s="16"/>
    </row>
    <row r="1929" spans="2:16" ht="43.5" customHeight="1" x14ac:dyDescent="0.25">
      <c r="B1929" s="10" t="s">
        <v>3871</v>
      </c>
      <c r="C1929" s="10" t="s">
        <v>3906</v>
      </c>
      <c r="D1929" s="11" t="s">
        <v>3873</v>
      </c>
      <c r="E1929" s="22" t="s">
        <v>3907</v>
      </c>
      <c r="F1929" s="13" t="s">
        <v>3875</v>
      </c>
      <c r="G1929" s="4"/>
      <c r="H1929" s="4"/>
      <c r="I1929" s="5"/>
      <c r="J1929" s="14" t="str">
        <f t="shared" si="60"/>
        <v/>
      </c>
      <c r="K1929" s="15"/>
      <c r="L1929" s="10" t="s">
        <v>25</v>
      </c>
      <c r="M1929" s="10"/>
      <c r="N1929" s="14" t="str">
        <f t="shared" si="61"/>
        <v/>
      </c>
      <c r="O1929" s="10" t="s">
        <v>36</v>
      </c>
      <c r="P1929" s="16"/>
    </row>
    <row r="1930" spans="2:16" ht="43.5" customHeight="1" x14ac:dyDescent="0.25">
      <c r="B1930" s="10" t="s">
        <v>3871</v>
      </c>
      <c r="C1930" s="10" t="s">
        <v>3908</v>
      </c>
      <c r="D1930" s="11" t="s">
        <v>3873</v>
      </c>
      <c r="E1930" s="22" t="s">
        <v>3909</v>
      </c>
      <c r="F1930" s="13" t="s">
        <v>3875</v>
      </c>
      <c r="G1930" s="4"/>
      <c r="H1930" s="4"/>
      <c r="I1930" s="5"/>
      <c r="J1930" s="14" t="str">
        <f t="shared" si="60"/>
        <v/>
      </c>
      <c r="K1930" s="15"/>
      <c r="L1930" s="10" t="s">
        <v>25</v>
      </c>
      <c r="M1930" s="10"/>
      <c r="N1930" s="14" t="str">
        <f t="shared" si="61"/>
        <v/>
      </c>
      <c r="O1930" s="10" t="s">
        <v>36</v>
      </c>
      <c r="P1930" s="16"/>
    </row>
    <row r="1931" spans="2:16" ht="43.5" customHeight="1" x14ac:dyDescent="0.25">
      <c r="B1931" s="10" t="s">
        <v>3871</v>
      </c>
      <c r="C1931" s="10" t="s">
        <v>3910</v>
      </c>
      <c r="D1931" s="11" t="s">
        <v>3873</v>
      </c>
      <c r="E1931" s="22" t="s">
        <v>3911</v>
      </c>
      <c r="F1931" s="13" t="s">
        <v>3875</v>
      </c>
      <c r="G1931" s="4"/>
      <c r="H1931" s="4"/>
      <c r="I1931" s="5"/>
      <c r="J1931" s="14" t="str">
        <f t="shared" si="60"/>
        <v/>
      </c>
      <c r="K1931" s="15"/>
      <c r="L1931" s="10" t="s">
        <v>25</v>
      </c>
      <c r="M1931" s="10"/>
      <c r="N1931" s="14" t="str">
        <f t="shared" si="61"/>
        <v/>
      </c>
      <c r="O1931" s="10" t="s">
        <v>36</v>
      </c>
      <c r="P1931" s="16"/>
    </row>
    <row r="1932" spans="2:16" ht="43.5" customHeight="1" x14ac:dyDescent="0.25">
      <c r="B1932" s="10" t="s">
        <v>3871</v>
      </c>
      <c r="C1932" s="10" t="s">
        <v>3912</v>
      </c>
      <c r="D1932" s="11" t="s">
        <v>3873</v>
      </c>
      <c r="E1932" s="22" t="s">
        <v>3913</v>
      </c>
      <c r="F1932" s="13" t="s">
        <v>3875</v>
      </c>
      <c r="G1932" s="4"/>
      <c r="H1932" s="4"/>
      <c r="I1932" s="5"/>
      <c r="J1932" s="14" t="str">
        <f t="shared" si="60"/>
        <v/>
      </c>
      <c r="K1932" s="15"/>
      <c r="L1932" s="10" t="s">
        <v>25</v>
      </c>
      <c r="M1932" s="10"/>
      <c r="N1932" s="14" t="str">
        <f t="shared" si="61"/>
        <v/>
      </c>
      <c r="O1932" s="10" t="s">
        <v>36</v>
      </c>
      <c r="P1932" s="16"/>
    </row>
    <row r="1933" spans="2:16" ht="43.5" customHeight="1" x14ac:dyDescent="0.25">
      <c r="B1933" s="10" t="s">
        <v>3871</v>
      </c>
      <c r="C1933" s="10" t="s">
        <v>3914</v>
      </c>
      <c r="D1933" s="11" t="s">
        <v>3873</v>
      </c>
      <c r="E1933" s="22" t="s">
        <v>3915</v>
      </c>
      <c r="F1933" s="13" t="s">
        <v>3875</v>
      </c>
      <c r="G1933" s="4"/>
      <c r="H1933" s="4"/>
      <c r="I1933" s="5"/>
      <c r="J1933" s="14" t="str">
        <f t="shared" si="60"/>
        <v/>
      </c>
      <c r="K1933" s="15"/>
      <c r="L1933" s="10" t="s">
        <v>25</v>
      </c>
      <c r="M1933" s="10"/>
      <c r="N1933" s="14" t="str">
        <f t="shared" si="61"/>
        <v/>
      </c>
      <c r="O1933" s="10" t="s">
        <v>36</v>
      </c>
      <c r="P1933" s="16"/>
    </row>
    <row r="1934" spans="2:16" ht="57.95" customHeight="1" x14ac:dyDescent="0.25">
      <c r="B1934" s="10" t="s">
        <v>3871</v>
      </c>
      <c r="C1934" s="10" t="s">
        <v>3916</v>
      </c>
      <c r="D1934" s="11" t="s">
        <v>3873</v>
      </c>
      <c r="E1934" s="22" t="s">
        <v>3917</v>
      </c>
      <c r="F1934" s="13" t="s">
        <v>3875</v>
      </c>
      <c r="G1934" s="4"/>
      <c r="H1934" s="4"/>
      <c r="I1934" s="5"/>
      <c r="J1934" s="14" t="str">
        <f t="shared" si="60"/>
        <v/>
      </c>
      <c r="K1934" s="15"/>
      <c r="L1934" s="10" t="s">
        <v>25</v>
      </c>
      <c r="M1934" s="10"/>
      <c r="N1934" s="14" t="str">
        <f t="shared" si="61"/>
        <v/>
      </c>
      <c r="O1934" s="10" t="s">
        <v>25</v>
      </c>
      <c r="P1934" s="16"/>
    </row>
    <row r="1935" spans="2:16" ht="43.5" customHeight="1" x14ac:dyDescent="0.25">
      <c r="B1935" s="10" t="s">
        <v>3871</v>
      </c>
      <c r="C1935" s="10" t="s">
        <v>3918</v>
      </c>
      <c r="D1935" s="11" t="s">
        <v>3873</v>
      </c>
      <c r="E1935" s="22" t="s">
        <v>3919</v>
      </c>
      <c r="F1935" s="13" t="s">
        <v>3875</v>
      </c>
      <c r="G1935" s="4"/>
      <c r="H1935" s="4"/>
      <c r="I1935" s="5"/>
      <c r="J1935" s="14" t="str">
        <f t="shared" si="60"/>
        <v/>
      </c>
      <c r="K1935" s="15"/>
      <c r="L1935" s="10" t="s">
        <v>25</v>
      </c>
      <c r="M1935" s="10"/>
      <c r="N1935" s="14" t="str">
        <f t="shared" si="61"/>
        <v/>
      </c>
      <c r="O1935" s="10" t="s">
        <v>36</v>
      </c>
      <c r="P1935" s="16"/>
    </row>
    <row r="1936" spans="2:16" ht="57.95" customHeight="1" x14ac:dyDescent="0.25">
      <c r="B1936" s="10" t="s">
        <v>3871</v>
      </c>
      <c r="C1936" s="10" t="s">
        <v>3920</v>
      </c>
      <c r="D1936" s="11" t="s">
        <v>3873</v>
      </c>
      <c r="E1936" s="22" t="s">
        <v>3921</v>
      </c>
      <c r="F1936" s="13" t="s">
        <v>3875</v>
      </c>
      <c r="G1936" s="4"/>
      <c r="H1936" s="4"/>
      <c r="I1936" s="5"/>
      <c r="J1936" s="14" t="str">
        <f t="shared" si="60"/>
        <v/>
      </c>
      <c r="K1936" s="15"/>
      <c r="L1936" s="10" t="s">
        <v>25</v>
      </c>
      <c r="M1936" s="10"/>
      <c r="N1936" s="14" t="str">
        <f t="shared" si="61"/>
        <v/>
      </c>
      <c r="O1936" s="10" t="s">
        <v>36</v>
      </c>
      <c r="P1936" s="16"/>
    </row>
    <row r="1937" spans="2:16" ht="43.5" customHeight="1" x14ac:dyDescent="0.25">
      <c r="B1937" s="10" t="s">
        <v>3871</v>
      </c>
      <c r="C1937" s="10" t="s">
        <v>3922</v>
      </c>
      <c r="D1937" s="11" t="s">
        <v>3873</v>
      </c>
      <c r="E1937" s="22" t="s">
        <v>3923</v>
      </c>
      <c r="F1937" s="13" t="s">
        <v>3875</v>
      </c>
      <c r="G1937" s="4"/>
      <c r="H1937" s="4"/>
      <c r="I1937" s="5"/>
      <c r="J1937" s="14" t="str">
        <f t="shared" si="60"/>
        <v/>
      </c>
      <c r="K1937" s="15"/>
      <c r="L1937" s="10" t="s">
        <v>25</v>
      </c>
      <c r="M1937" s="10"/>
      <c r="N1937" s="14" t="str">
        <f t="shared" si="61"/>
        <v/>
      </c>
      <c r="O1937" s="10" t="s">
        <v>36</v>
      </c>
      <c r="P1937" s="16"/>
    </row>
    <row r="1938" spans="2:16" ht="57.95" customHeight="1" x14ac:dyDescent="0.25">
      <c r="B1938" s="10" t="s">
        <v>3871</v>
      </c>
      <c r="C1938" s="10" t="s">
        <v>3924</v>
      </c>
      <c r="D1938" s="11" t="s">
        <v>3873</v>
      </c>
      <c r="E1938" s="22" t="s">
        <v>3925</v>
      </c>
      <c r="F1938" s="13" t="s">
        <v>3875</v>
      </c>
      <c r="G1938" s="4"/>
      <c r="H1938" s="4"/>
      <c r="I1938" s="5"/>
      <c r="J1938" s="14" t="str">
        <f t="shared" si="60"/>
        <v/>
      </c>
      <c r="K1938" s="15"/>
      <c r="L1938" s="10" t="s">
        <v>25</v>
      </c>
      <c r="M1938" s="10"/>
      <c r="N1938" s="14" t="str">
        <f t="shared" si="61"/>
        <v/>
      </c>
      <c r="O1938" s="10" t="s">
        <v>36</v>
      </c>
      <c r="P1938" s="16"/>
    </row>
    <row r="1939" spans="2:16" ht="43.5" customHeight="1" x14ac:dyDescent="0.25">
      <c r="B1939" s="10" t="s">
        <v>3871</v>
      </c>
      <c r="C1939" s="10" t="s">
        <v>3926</v>
      </c>
      <c r="D1939" s="11" t="s">
        <v>3873</v>
      </c>
      <c r="E1939" s="22" t="s">
        <v>3927</v>
      </c>
      <c r="F1939" s="13" t="s">
        <v>3875</v>
      </c>
      <c r="G1939" s="4"/>
      <c r="H1939" s="4"/>
      <c r="I1939" s="5"/>
      <c r="J1939" s="14" t="str">
        <f t="shared" si="60"/>
        <v/>
      </c>
      <c r="K1939" s="15"/>
      <c r="L1939" s="10" t="s">
        <v>25</v>
      </c>
      <c r="M1939" s="10"/>
      <c r="N1939" s="14" t="str">
        <f t="shared" si="61"/>
        <v/>
      </c>
      <c r="O1939" s="10" t="s">
        <v>36</v>
      </c>
      <c r="P1939" s="16"/>
    </row>
    <row r="1940" spans="2:16" ht="57.95" customHeight="1" x14ac:dyDescent="0.25">
      <c r="B1940" s="10" t="s">
        <v>3871</v>
      </c>
      <c r="C1940" s="10" t="s">
        <v>3928</v>
      </c>
      <c r="D1940" s="11" t="s">
        <v>3873</v>
      </c>
      <c r="E1940" s="22" t="s">
        <v>3929</v>
      </c>
      <c r="F1940" s="13" t="s">
        <v>3875</v>
      </c>
      <c r="G1940" s="4"/>
      <c r="H1940" s="4"/>
      <c r="I1940" s="5"/>
      <c r="J1940" s="14" t="str">
        <f t="shared" si="60"/>
        <v/>
      </c>
      <c r="K1940" s="15"/>
      <c r="L1940" s="10" t="s">
        <v>25</v>
      </c>
      <c r="M1940" s="10"/>
      <c r="N1940" s="14" t="str">
        <f t="shared" si="61"/>
        <v/>
      </c>
      <c r="O1940" s="10" t="s">
        <v>25</v>
      </c>
      <c r="P1940" s="16"/>
    </row>
    <row r="1941" spans="2:16" ht="43.5" customHeight="1" x14ac:dyDescent="0.25">
      <c r="B1941" s="10" t="s">
        <v>3871</v>
      </c>
      <c r="C1941" s="10" t="s">
        <v>3930</v>
      </c>
      <c r="D1941" s="11" t="s">
        <v>3873</v>
      </c>
      <c r="E1941" s="22" t="s">
        <v>3931</v>
      </c>
      <c r="F1941" s="13" t="s">
        <v>3875</v>
      </c>
      <c r="G1941" s="4"/>
      <c r="H1941" s="4"/>
      <c r="I1941" s="5"/>
      <c r="J1941" s="14" t="str">
        <f t="shared" si="60"/>
        <v/>
      </c>
      <c r="K1941" s="15"/>
      <c r="L1941" s="10" t="s">
        <v>25</v>
      </c>
      <c r="M1941" s="10"/>
      <c r="N1941" s="14" t="str">
        <f t="shared" si="61"/>
        <v/>
      </c>
      <c r="O1941" s="10" t="s">
        <v>25</v>
      </c>
      <c r="P1941" s="16"/>
    </row>
    <row r="1942" spans="2:16" ht="43.5" customHeight="1" x14ac:dyDescent="0.25">
      <c r="B1942" s="10" t="s">
        <v>3871</v>
      </c>
      <c r="C1942" s="10" t="s">
        <v>3932</v>
      </c>
      <c r="D1942" s="11" t="s">
        <v>3873</v>
      </c>
      <c r="E1942" s="22" t="s">
        <v>3933</v>
      </c>
      <c r="F1942" s="13" t="s">
        <v>3875</v>
      </c>
      <c r="G1942" s="4"/>
      <c r="H1942" s="4"/>
      <c r="I1942" s="5"/>
      <c r="J1942" s="14" t="str">
        <f t="shared" si="60"/>
        <v/>
      </c>
      <c r="K1942" s="15"/>
      <c r="L1942" s="10" t="s">
        <v>25</v>
      </c>
      <c r="M1942" s="10"/>
      <c r="N1942" s="14" t="str">
        <f t="shared" si="61"/>
        <v/>
      </c>
      <c r="O1942" s="10" t="s">
        <v>36</v>
      </c>
      <c r="P1942" s="16"/>
    </row>
    <row r="1943" spans="2:16" ht="57.95" customHeight="1" x14ac:dyDescent="0.25">
      <c r="B1943" s="10" t="s">
        <v>3871</v>
      </c>
      <c r="C1943" s="10" t="s">
        <v>3934</v>
      </c>
      <c r="D1943" s="11" t="s">
        <v>3873</v>
      </c>
      <c r="E1943" s="22" t="s">
        <v>3935</v>
      </c>
      <c r="F1943" s="13" t="s">
        <v>3875</v>
      </c>
      <c r="G1943" s="4"/>
      <c r="H1943" s="4"/>
      <c r="I1943" s="5"/>
      <c r="J1943" s="14" t="str">
        <f t="shared" si="60"/>
        <v/>
      </c>
      <c r="K1943" s="15"/>
      <c r="L1943" s="10" t="s">
        <v>25</v>
      </c>
      <c r="M1943" s="10"/>
      <c r="N1943" s="14" t="str">
        <f t="shared" si="61"/>
        <v/>
      </c>
      <c r="O1943" s="10" t="s">
        <v>25</v>
      </c>
      <c r="P1943" s="16"/>
    </row>
    <row r="1944" spans="2:16" ht="43.5" customHeight="1" x14ac:dyDescent="0.25">
      <c r="B1944" s="10" t="s">
        <v>3871</v>
      </c>
      <c r="C1944" s="10" t="s">
        <v>3936</v>
      </c>
      <c r="D1944" s="11" t="s">
        <v>3873</v>
      </c>
      <c r="E1944" s="22" t="s">
        <v>3937</v>
      </c>
      <c r="F1944" s="13" t="s">
        <v>3875</v>
      </c>
      <c r="G1944" s="4"/>
      <c r="H1944" s="4"/>
      <c r="I1944" s="5"/>
      <c r="J1944" s="14" t="str">
        <f t="shared" si="60"/>
        <v/>
      </c>
      <c r="K1944" s="15"/>
      <c r="L1944" s="10" t="s">
        <v>25</v>
      </c>
      <c r="M1944" s="10"/>
      <c r="N1944" s="14" t="str">
        <f t="shared" si="61"/>
        <v/>
      </c>
      <c r="O1944" s="10" t="s">
        <v>25</v>
      </c>
      <c r="P1944" s="16"/>
    </row>
    <row r="1945" spans="2:16" ht="43.5" customHeight="1" x14ac:dyDescent="0.25">
      <c r="B1945" s="10" t="s">
        <v>3871</v>
      </c>
      <c r="C1945" s="10" t="s">
        <v>3938</v>
      </c>
      <c r="D1945" s="11" t="s">
        <v>3873</v>
      </c>
      <c r="E1945" s="22" t="s">
        <v>3939</v>
      </c>
      <c r="F1945" s="13" t="s">
        <v>3875</v>
      </c>
      <c r="G1945" s="4"/>
      <c r="H1945" s="4"/>
      <c r="I1945" s="5"/>
      <c r="J1945" s="14" t="str">
        <f t="shared" si="60"/>
        <v/>
      </c>
      <c r="K1945" s="15"/>
      <c r="L1945" s="10" t="s">
        <v>25</v>
      </c>
      <c r="M1945" s="10"/>
      <c r="N1945" s="14" t="str">
        <f t="shared" si="61"/>
        <v/>
      </c>
      <c r="O1945" s="10" t="s">
        <v>25</v>
      </c>
      <c r="P1945" s="16"/>
    </row>
    <row r="1946" spans="2:16" ht="43.5" customHeight="1" x14ac:dyDescent="0.25">
      <c r="B1946" s="10" t="s">
        <v>3871</v>
      </c>
      <c r="C1946" s="10" t="s">
        <v>3940</v>
      </c>
      <c r="D1946" s="11" t="s">
        <v>3873</v>
      </c>
      <c r="E1946" s="22" t="s">
        <v>3941</v>
      </c>
      <c r="F1946" s="13" t="s">
        <v>3875</v>
      </c>
      <c r="G1946" s="4"/>
      <c r="H1946" s="4"/>
      <c r="I1946" s="5"/>
      <c r="J1946" s="14" t="str">
        <f t="shared" si="60"/>
        <v/>
      </c>
      <c r="K1946" s="15"/>
      <c r="L1946" s="10" t="s">
        <v>25</v>
      </c>
      <c r="M1946" s="10"/>
      <c r="N1946" s="14" t="str">
        <f t="shared" si="61"/>
        <v/>
      </c>
      <c r="O1946" s="10" t="s">
        <v>25</v>
      </c>
      <c r="P1946" s="16"/>
    </row>
    <row r="1947" spans="2:16" ht="43.5" customHeight="1" x14ac:dyDescent="0.25">
      <c r="B1947" s="10" t="s">
        <v>3871</v>
      </c>
      <c r="C1947" s="10" t="s">
        <v>3942</v>
      </c>
      <c r="D1947" s="11" t="s">
        <v>3873</v>
      </c>
      <c r="E1947" s="22" t="s">
        <v>3943</v>
      </c>
      <c r="F1947" s="13" t="s">
        <v>3875</v>
      </c>
      <c r="G1947" s="4"/>
      <c r="H1947" s="4"/>
      <c r="I1947" s="5"/>
      <c r="J1947" s="14" t="str">
        <f t="shared" si="60"/>
        <v/>
      </c>
      <c r="K1947" s="15"/>
      <c r="L1947" s="10" t="s">
        <v>25</v>
      </c>
      <c r="M1947" s="10"/>
      <c r="N1947" s="14" t="str">
        <f t="shared" si="61"/>
        <v/>
      </c>
      <c r="O1947" s="10" t="s">
        <v>36</v>
      </c>
      <c r="P1947" s="16"/>
    </row>
    <row r="1948" spans="2:16" ht="43.5" customHeight="1" x14ac:dyDescent="0.25">
      <c r="B1948" s="10" t="s">
        <v>3871</v>
      </c>
      <c r="C1948" s="10" t="s">
        <v>3944</v>
      </c>
      <c r="D1948" s="11" t="s">
        <v>3873</v>
      </c>
      <c r="E1948" s="22" t="s">
        <v>3945</v>
      </c>
      <c r="F1948" s="13" t="s">
        <v>3875</v>
      </c>
      <c r="G1948" s="4"/>
      <c r="H1948" s="4"/>
      <c r="I1948" s="5"/>
      <c r="J1948" s="14" t="str">
        <f t="shared" si="60"/>
        <v/>
      </c>
      <c r="K1948" s="15"/>
      <c r="L1948" s="10" t="s">
        <v>25</v>
      </c>
      <c r="M1948" s="10"/>
      <c r="N1948" s="14" t="str">
        <f t="shared" si="61"/>
        <v/>
      </c>
      <c r="O1948" s="10" t="s">
        <v>36</v>
      </c>
      <c r="P1948" s="16"/>
    </row>
    <row r="1949" spans="2:16" ht="57.95" customHeight="1" x14ac:dyDescent="0.25">
      <c r="B1949" s="10" t="s">
        <v>3871</v>
      </c>
      <c r="C1949" s="10" t="s">
        <v>3946</v>
      </c>
      <c r="D1949" s="11" t="s">
        <v>3873</v>
      </c>
      <c r="E1949" s="22" t="s">
        <v>3947</v>
      </c>
      <c r="F1949" s="13" t="s">
        <v>3875</v>
      </c>
      <c r="G1949" s="4"/>
      <c r="H1949" s="4"/>
      <c r="I1949" s="5"/>
      <c r="J1949" s="14" t="str">
        <f t="shared" si="60"/>
        <v/>
      </c>
      <c r="K1949" s="15"/>
      <c r="L1949" s="10" t="s">
        <v>25</v>
      </c>
      <c r="M1949" s="10"/>
      <c r="N1949" s="14" t="str">
        <f t="shared" si="61"/>
        <v/>
      </c>
      <c r="O1949" s="10" t="s">
        <v>36</v>
      </c>
      <c r="P1949" s="16"/>
    </row>
    <row r="1950" spans="2:16" ht="72.599999999999994" customHeight="1" x14ac:dyDescent="0.25">
      <c r="B1950" s="10" t="s">
        <v>3871</v>
      </c>
      <c r="C1950" s="10" t="s">
        <v>3948</v>
      </c>
      <c r="D1950" s="11" t="s">
        <v>3873</v>
      </c>
      <c r="E1950" s="22" t="s">
        <v>3949</v>
      </c>
      <c r="F1950" s="13" t="s">
        <v>3875</v>
      </c>
      <c r="G1950" s="4"/>
      <c r="H1950" s="4"/>
      <c r="I1950" s="5"/>
      <c r="J1950" s="14" t="str">
        <f t="shared" si="60"/>
        <v/>
      </c>
      <c r="K1950" s="15"/>
      <c r="L1950" s="10" t="s">
        <v>25</v>
      </c>
      <c r="M1950" s="10"/>
      <c r="N1950" s="14" t="str">
        <f t="shared" si="61"/>
        <v/>
      </c>
      <c r="O1950" s="10" t="s">
        <v>36</v>
      </c>
      <c r="P1950" s="16"/>
    </row>
    <row r="1951" spans="2:16" ht="57.95" customHeight="1" x14ac:dyDescent="0.25">
      <c r="B1951" s="10" t="s">
        <v>3871</v>
      </c>
      <c r="C1951" s="10" t="s">
        <v>3950</v>
      </c>
      <c r="D1951" s="11" t="s">
        <v>3873</v>
      </c>
      <c r="E1951" s="22" t="s">
        <v>3951</v>
      </c>
      <c r="F1951" s="13" t="s">
        <v>3875</v>
      </c>
      <c r="G1951" s="4"/>
      <c r="H1951" s="4"/>
      <c r="I1951" s="5"/>
      <c r="J1951" s="14" t="str">
        <f t="shared" si="60"/>
        <v/>
      </c>
      <c r="K1951" s="15"/>
      <c r="L1951" s="10" t="s">
        <v>25</v>
      </c>
      <c r="M1951" s="10"/>
      <c r="N1951" s="14" t="str">
        <f t="shared" si="61"/>
        <v/>
      </c>
      <c r="O1951" s="10" t="s">
        <v>25</v>
      </c>
      <c r="P1951" s="16"/>
    </row>
    <row r="1952" spans="2:16" ht="57.95" customHeight="1" x14ac:dyDescent="0.25">
      <c r="B1952" s="10" t="s">
        <v>3871</v>
      </c>
      <c r="C1952" s="10" t="s">
        <v>3952</v>
      </c>
      <c r="D1952" s="11" t="s">
        <v>3873</v>
      </c>
      <c r="E1952" s="22" t="s">
        <v>3953</v>
      </c>
      <c r="F1952" s="13" t="s">
        <v>3875</v>
      </c>
      <c r="G1952" s="4"/>
      <c r="H1952" s="4"/>
      <c r="I1952" s="5"/>
      <c r="J1952" s="14" t="str">
        <f t="shared" si="60"/>
        <v/>
      </c>
      <c r="K1952" s="15"/>
      <c r="L1952" s="10" t="s">
        <v>25</v>
      </c>
      <c r="M1952" s="10"/>
      <c r="N1952" s="14" t="str">
        <f t="shared" si="61"/>
        <v/>
      </c>
      <c r="O1952" s="10" t="s">
        <v>36</v>
      </c>
      <c r="P1952" s="16"/>
    </row>
    <row r="1953" spans="2:16" ht="72.599999999999994" customHeight="1" x14ac:dyDescent="0.25">
      <c r="B1953" s="10" t="s">
        <v>3871</v>
      </c>
      <c r="C1953" s="10" t="s">
        <v>3954</v>
      </c>
      <c r="D1953" s="11" t="s">
        <v>3873</v>
      </c>
      <c r="E1953" s="22" t="s">
        <v>3955</v>
      </c>
      <c r="F1953" s="13" t="s">
        <v>3875</v>
      </c>
      <c r="G1953" s="4"/>
      <c r="H1953" s="4"/>
      <c r="I1953" s="5"/>
      <c r="J1953" s="14" t="str">
        <f t="shared" si="60"/>
        <v/>
      </c>
      <c r="K1953" s="15"/>
      <c r="L1953" s="10" t="s">
        <v>25</v>
      </c>
      <c r="M1953" s="10"/>
      <c r="N1953" s="14" t="str">
        <f t="shared" si="61"/>
        <v/>
      </c>
      <c r="O1953" s="10" t="s">
        <v>36</v>
      </c>
      <c r="P1953" s="16"/>
    </row>
    <row r="1954" spans="2:16" ht="43.5" customHeight="1" x14ac:dyDescent="0.25">
      <c r="B1954" s="10" t="s">
        <v>3871</v>
      </c>
      <c r="C1954" s="10" t="s">
        <v>3956</v>
      </c>
      <c r="D1954" s="11" t="s">
        <v>3873</v>
      </c>
      <c r="E1954" s="22" t="s">
        <v>3957</v>
      </c>
      <c r="F1954" s="13" t="s">
        <v>3875</v>
      </c>
      <c r="G1954" s="4"/>
      <c r="H1954" s="4"/>
      <c r="I1954" s="5"/>
      <c r="J1954" s="14" t="str">
        <f t="shared" si="60"/>
        <v/>
      </c>
      <c r="K1954" s="15"/>
      <c r="L1954" s="10" t="s">
        <v>25</v>
      </c>
      <c r="M1954" s="10"/>
      <c r="N1954" s="14" t="str">
        <f t="shared" si="61"/>
        <v/>
      </c>
      <c r="O1954" s="10" t="s">
        <v>36</v>
      </c>
      <c r="P1954" s="16"/>
    </row>
    <row r="1955" spans="2:16" ht="57.95" customHeight="1" x14ac:dyDescent="0.25">
      <c r="B1955" s="10" t="s">
        <v>3871</v>
      </c>
      <c r="C1955" s="10" t="s">
        <v>3958</v>
      </c>
      <c r="D1955" s="11" t="s">
        <v>3873</v>
      </c>
      <c r="E1955" s="22" t="s">
        <v>3959</v>
      </c>
      <c r="F1955" s="13" t="s">
        <v>3875</v>
      </c>
      <c r="G1955" s="4"/>
      <c r="H1955" s="4"/>
      <c r="I1955" s="5"/>
      <c r="J1955" s="14" t="str">
        <f t="shared" si="60"/>
        <v/>
      </c>
      <c r="K1955" s="15"/>
      <c r="L1955" s="10" t="s">
        <v>25</v>
      </c>
      <c r="M1955" s="10"/>
      <c r="N1955" s="14" t="str">
        <f t="shared" si="61"/>
        <v/>
      </c>
      <c r="O1955" s="10" t="s">
        <v>36</v>
      </c>
      <c r="P1955" s="16"/>
    </row>
    <row r="1956" spans="2:16" ht="57.95" customHeight="1" x14ac:dyDescent="0.25">
      <c r="B1956" s="10" t="s">
        <v>3871</v>
      </c>
      <c r="C1956" s="10" t="s">
        <v>3960</v>
      </c>
      <c r="D1956" s="11" t="s">
        <v>3873</v>
      </c>
      <c r="E1956" s="22" t="s">
        <v>3961</v>
      </c>
      <c r="F1956" s="13" t="s">
        <v>3875</v>
      </c>
      <c r="G1956" s="4"/>
      <c r="H1956" s="4"/>
      <c r="I1956" s="5"/>
      <c r="J1956" s="14" t="str">
        <f t="shared" si="60"/>
        <v/>
      </c>
      <c r="K1956" s="15"/>
      <c r="L1956" s="10" t="s">
        <v>25</v>
      </c>
      <c r="M1956" s="10"/>
      <c r="N1956" s="14" t="str">
        <f t="shared" si="61"/>
        <v/>
      </c>
      <c r="O1956" s="10" t="s">
        <v>36</v>
      </c>
      <c r="P1956" s="16"/>
    </row>
    <row r="1957" spans="2:16" ht="57.95" customHeight="1" x14ac:dyDescent="0.25">
      <c r="B1957" s="10" t="s">
        <v>3871</v>
      </c>
      <c r="C1957" s="10" t="s">
        <v>3962</v>
      </c>
      <c r="D1957" s="11" t="s">
        <v>3873</v>
      </c>
      <c r="E1957" s="22" t="s">
        <v>3963</v>
      </c>
      <c r="F1957" s="13" t="s">
        <v>3875</v>
      </c>
      <c r="G1957" s="4"/>
      <c r="H1957" s="4"/>
      <c r="I1957" s="5"/>
      <c r="J1957" s="14" t="str">
        <f t="shared" si="60"/>
        <v/>
      </c>
      <c r="K1957" s="15"/>
      <c r="L1957" s="10" t="s">
        <v>25</v>
      </c>
      <c r="M1957" s="10"/>
      <c r="N1957" s="14" t="str">
        <f t="shared" si="61"/>
        <v/>
      </c>
      <c r="O1957" s="10" t="s">
        <v>36</v>
      </c>
      <c r="P1957" s="16"/>
    </row>
    <row r="1958" spans="2:16" ht="57.95" customHeight="1" x14ac:dyDescent="0.25">
      <c r="B1958" s="10" t="s">
        <v>3871</v>
      </c>
      <c r="C1958" s="10" t="s">
        <v>3964</v>
      </c>
      <c r="D1958" s="11" t="s">
        <v>3873</v>
      </c>
      <c r="E1958" s="22" t="s">
        <v>3965</v>
      </c>
      <c r="F1958" s="13" t="s">
        <v>3875</v>
      </c>
      <c r="G1958" s="4"/>
      <c r="H1958" s="4"/>
      <c r="I1958" s="5"/>
      <c r="J1958" s="14" t="str">
        <f t="shared" si="60"/>
        <v/>
      </c>
      <c r="K1958" s="15"/>
      <c r="L1958" s="10" t="s">
        <v>25</v>
      </c>
      <c r="M1958" s="10"/>
      <c r="N1958" s="14" t="str">
        <f t="shared" si="61"/>
        <v/>
      </c>
      <c r="O1958" s="10" t="s">
        <v>36</v>
      </c>
      <c r="P1958" s="16"/>
    </row>
    <row r="1959" spans="2:16" ht="43.5" customHeight="1" x14ac:dyDescent="0.25">
      <c r="B1959" s="10" t="s">
        <v>3871</v>
      </c>
      <c r="C1959" s="10" t="s">
        <v>3966</v>
      </c>
      <c r="D1959" s="11" t="s">
        <v>3873</v>
      </c>
      <c r="E1959" s="22" t="s">
        <v>3967</v>
      </c>
      <c r="F1959" s="13" t="s">
        <v>3875</v>
      </c>
      <c r="G1959" s="4"/>
      <c r="H1959" s="4"/>
      <c r="I1959" s="5"/>
      <c r="J1959" s="14" t="str">
        <f t="shared" si="60"/>
        <v/>
      </c>
      <c r="K1959" s="15"/>
      <c r="L1959" s="10" t="s">
        <v>25</v>
      </c>
      <c r="M1959" s="10"/>
      <c r="N1959" s="14" t="str">
        <f t="shared" si="61"/>
        <v/>
      </c>
      <c r="O1959" s="10" t="s">
        <v>36</v>
      </c>
      <c r="P1959" s="16"/>
    </row>
    <row r="1960" spans="2:16" ht="57.95" customHeight="1" x14ac:dyDescent="0.25">
      <c r="B1960" s="10" t="s">
        <v>3871</v>
      </c>
      <c r="C1960" s="10" t="s">
        <v>3968</v>
      </c>
      <c r="D1960" s="11" t="s">
        <v>3873</v>
      </c>
      <c r="E1960" s="22" t="s">
        <v>3969</v>
      </c>
      <c r="F1960" s="13" t="s">
        <v>3875</v>
      </c>
      <c r="G1960" s="4"/>
      <c r="H1960" s="4"/>
      <c r="I1960" s="5"/>
      <c r="J1960" s="14" t="str">
        <f t="shared" si="60"/>
        <v/>
      </c>
      <c r="K1960" s="15"/>
      <c r="L1960" s="10" t="s">
        <v>25</v>
      </c>
      <c r="M1960" s="10"/>
      <c r="N1960" s="14" t="str">
        <f t="shared" si="61"/>
        <v/>
      </c>
      <c r="O1960" s="10" t="s">
        <v>36</v>
      </c>
      <c r="P1960" s="16"/>
    </row>
    <row r="1961" spans="2:16" ht="43.5" customHeight="1" x14ac:dyDescent="0.25">
      <c r="B1961" s="10" t="s">
        <v>3871</v>
      </c>
      <c r="C1961" s="10" t="s">
        <v>3970</v>
      </c>
      <c r="D1961" s="11" t="s">
        <v>3873</v>
      </c>
      <c r="E1961" s="22" t="s">
        <v>3971</v>
      </c>
      <c r="F1961" s="13" t="s">
        <v>3875</v>
      </c>
      <c r="G1961" s="4"/>
      <c r="H1961" s="4"/>
      <c r="I1961" s="5"/>
      <c r="J1961" s="14" t="str">
        <f t="shared" si="60"/>
        <v/>
      </c>
      <c r="K1961" s="15"/>
      <c r="L1961" s="10" t="s">
        <v>25</v>
      </c>
      <c r="M1961" s="10"/>
      <c r="N1961" s="14" t="str">
        <f t="shared" si="61"/>
        <v/>
      </c>
      <c r="O1961" s="10" t="s">
        <v>25</v>
      </c>
      <c r="P1961" s="16"/>
    </row>
    <row r="1962" spans="2:16" ht="57.95" customHeight="1" x14ac:dyDescent="0.25">
      <c r="B1962" s="10" t="s">
        <v>3871</v>
      </c>
      <c r="C1962" s="10" t="s">
        <v>3972</v>
      </c>
      <c r="D1962" s="11" t="s">
        <v>3873</v>
      </c>
      <c r="E1962" s="22" t="s">
        <v>3973</v>
      </c>
      <c r="F1962" s="13" t="s">
        <v>3875</v>
      </c>
      <c r="G1962" s="4"/>
      <c r="H1962" s="4"/>
      <c r="I1962" s="5"/>
      <c r="J1962" s="14" t="str">
        <f t="shared" si="60"/>
        <v/>
      </c>
      <c r="K1962" s="15"/>
      <c r="L1962" s="10" t="s">
        <v>25</v>
      </c>
      <c r="M1962" s="10"/>
      <c r="N1962" s="14" t="str">
        <f t="shared" si="61"/>
        <v/>
      </c>
      <c r="O1962" s="10" t="s">
        <v>36</v>
      </c>
      <c r="P1962" s="16"/>
    </row>
    <row r="1963" spans="2:16" ht="57.95" customHeight="1" x14ac:dyDescent="0.25">
      <c r="B1963" s="10" t="s">
        <v>3871</v>
      </c>
      <c r="C1963" s="10" t="s">
        <v>3974</v>
      </c>
      <c r="D1963" s="11" t="s">
        <v>3873</v>
      </c>
      <c r="E1963" s="22" t="s">
        <v>3975</v>
      </c>
      <c r="F1963" s="13" t="s">
        <v>3875</v>
      </c>
      <c r="G1963" s="4"/>
      <c r="H1963" s="4"/>
      <c r="I1963" s="5"/>
      <c r="J1963" s="14" t="str">
        <f t="shared" si="60"/>
        <v/>
      </c>
      <c r="K1963" s="15"/>
      <c r="L1963" s="10" t="s">
        <v>25</v>
      </c>
      <c r="M1963" s="10"/>
      <c r="N1963" s="14" t="str">
        <f t="shared" si="61"/>
        <v/>
      </c>
      <c r="O1963" s="10" t="s">
        <v>36</v>
      </c>
      <c r="P1963" s="16"/>
    </row>
    <row r="1964" spans="2:16" ht="72.599999999999994" customHeight="1" x14ac:dyDescent="0.25">
      <c r="B1964" s="10" t="s">
        <v>3871</v>
      </c>
      <c r="C1964" s="10" t="s">
        <v>3976</v>
      </c>
      <c r="D1964" s="11" t="s">
        <v>3873</v>
      </c>
      <c r="E1964" s="22" t="s">
        <v>3977</v>
      </c>
      <c r="F1964" s="13" t="s">
        <v>3875</v>
      </c>
      <c r="G1964" s="4"/>
      <c r="H1964" s="4"/>
      <c r="I1964" s="5"/>
      <c r="J1964" s="14" t="str">
        <f t="shared" si="60"/>
        <v/>
      </c>
      <c r="K1964" s="15"/>
      <c r="L1964" s="10" t="s">
        <v>25</v>
      </c>
      <c r="M1964" s="10"/>
      <c r="N1964" s="14" t="str">
        <f t="shared" si="61"/>
        <v/>
      </c>
      <c r="O1964" s="10" t="s">
        <v>36</v>
      </c>
      <c r="P1964" s="16"/>
    </row>
    <row r="1965" spans="2:16" ht="57.95" customHeight="1" x14ac:dyDescent="0.25">
      <c r="B1965" s="10" t="s">
        <v>3871</v>
      </c>
      <c r="C1965" s="10" t="s">
        <v>3978</v>
      </c>
      <c r="D1965" s="11" t="s">
        <v>3873</v>
      </c>
      <c r="E1965" s="22" t="s">
        <v>3979</v>
      </c>
      <c r="F1965" s="13" t="s">
        <v>3875</v>
      </c>
      <c r="G1965" s="4"/>
      <c r="H1965" s="4"/>
      <c r="I1965" s="5"/>
      <c r="J1965" s="14" t="str">
        <f t="shared" si="60"/>
        <v/>
      </c>
      <c r="K1965" s="15"/>
      <c r="L1965" s="10" t="s">
        <v>25</v>
      </c>
      <c r="M1965" s="10"/>
      <c r="N1965" s="14" t="str">
        <f t="shared" si="61"/>
        <v/>
      </c>
      <c r="O1965" s="10" t="s">
        <v>36</v>
      </c>
      <c r="P1965" s="16"/>
    </row>
    <row r="1966" spans="2:16" ht="57.95" customHeight="1" x14ac:dyDescent="0.25">
      <c r="B1966" s="10" t="s">
        <v>3871</v>
      </c>
      <c r="C1966" s="10" t="s">
        <v>3980</v>
      </c>
      <c r="D1966" s="11" t="s">
        <v>3873</v>
      </c>
      <c r="E1966" s="22" t="s">
        <v>3981</v>
      </c>
      <c r="F1966" s="13" t="s">
        <v>3875</v>
      </c>
      <c r="G1966" s="4"/>
      <c r="H1966" s="4"/>
      <c r="I1966" s="5"/>
      <c r="J1966" s="14" t="str">
        <f t="shared" si="60"/>
        <v/>
      </c>
      <c r="K1966" s="15"/>
      <c r="L1966" s="10" t="s">
        <v>25</v>
      </c>
      <c r="M1966" s="10"/>
      <c r="N1966" s="14" t="str">
        <f t="shared" si="61"/>
        <v/>
      </c>
      <c r="O1966" s="10" t="s">
        <v>36</v>
      </c>
      <c r="P1966" s="16"/>
    </row>
    <row r="1967" spans="2:16" ht="57.95" customHeight="1" x14ac:dyDescent="0.25">
      <c r="B1967" s="10" t="s">
        <v>3871</v>
      </c>
      <c r="C1967" s="10" t="s">
        <v>3982</v>
      </c>
      <c r="D1967" s="11" t="s">
        <v>3873</v>
      </c>
      <c r="E1967" s="22" t="s">
        <v>3983</v>
      </c>
      <c r="F1967" s="13" t="s">
        <v>3875</v>
      </c>
      <c r="G1967" s="4"/>
      <c r="H1967" s="4"/>
      <c r="I1967" s="5"/>
      <c r="J1967" s="14" t="str">
        <f t="shared" si="60"/>
        <v/>
      </c>
      <c r="K1967" s="15"/>
      <c r="L1967" s="10" t="s">
        <v>25</v>
      </c>
      <c r="M1967" s="10"/>
      <c r="N1967" s="14" t="str">
        <f t="shared" si="61"/>
        <v/>
      </c>
      <c r="O1967" s="10" t="s">
        <v>36</v>
      </c>
      <c r="P1967" s="16"/>
    </row>
    <row r="1968" spans="2:16" ht="57.95" customHeight="1" x14ac:dyDescent="0.25">
      <c r="B1968" s="10" t="s">
        <v>3871</v>
      </c>
      <c r="C1968" s="10" t="s">
        <v>3984</v>
      </c>
      <c r="D1968" s="11" t="s">
        <v>3873</v>
      </c>
      <c r="E1968" s="22" t="s">
        <v>3985</v>
      </c>
      <c r="F1968" s="13" t="s">
        <v>3875</v>
      </c>
      <c r="G1968" s="4"/>
      <c r="H1968" s="4"/>
      <c r="I1968" s="5"/>
      <c r="J1968" s="14" t="str">
        <f t="shared" si="60"/>
        <v/>
      </c>
      <c r="K1968" s="15"/>
      <c r="L1968" s="10" t="s">
        <v>25</v>
      </c>
      <c r="M1968" s="10"/>
      <c r="N1968" s="14" t="str">
        <f t="shared" si="61"/>
        <v/>
      </c>
      <c r="O1968" s="10" t="s">
        <v>36</v>
      </c>
      <c r="P1968" s="16"/>
    </row>
    <row r="1969" spans="2:16" ht="43.5" customHeight="1" x14ac:dyDescent="0.25">
      <c r="B1969" s="10" t="s">
        <v>3871</v>
      </c>
      <c r="C1969" s="10" t="s">
        <v>3986</v>
      </c>
      <c r="D1969" s="11" t="s">
        <v>3873</v>
      </c>
      <c r="E1969" s="22" t="s">
        <v>3987</v>
      </c>
      <c r="F1969" s="13" t="s">
        <v>3875</v>
      </c>
      <c r="G1969" s="4"/>
      <c r="H1969" s="4"/>
      <c r="I1969" s="5"/>
      <c r="J1969" s="14" t="str">
        <f t="shared" si="60"/>
        <v/>
      </c>
      <c r="K1969" s="15"/>
      <c r="L1969" s="10" t="s">
        <v>25</v>
      </c>
      <c r="M1969" s="10"/>
      <c r="N1969" s="14" t="str">
        <f t="shared" si="61"/>
        <v/>
      </c>
      <c r="O1969" s="10" t="s">
        <v>36</v>
      </c>
      <c r="P1969" s="16"/>
    </row>
    <row r="1970" spans="2:16" ht="43.5" customHeight="1" x14ac:dyDescent="0.25">
      <c r="B1970" s="10" t="s">
        <v>3871</v>
      </c>
      <c r="C1970" s="10" t="s">
        <v>3988</v>
      </c>
      <c r="D1970" s="11" t="s">
        <v>3873</v>
      </c>
      <c r="E1970" s="22" t="s">
        <v>3989</v>
      </c>
      <c r="F1970" s="13" t="s">
        <v>3875</v>
      </c>
      <c r="G1970" s="4"/>
      <c r="H1970" s="4"/>
      <c r="I1970" s="5"/>
      <c r="J1970" s="14" t="str">
        <f t="shared" si="60"/>
        <v/>
      </c>
      <c r="K1970" s="15"/>
      <c r="L1970" s="10" t="s">
        <v>25</v>
      </c>
      <c r="M1970" s="10"/>
      <c r="N1970" s="14" t="str">
        <f t="shared" si="61"/>
        <v/>
      </c>
      <c r="O1970" s="10" t="s">
        <v>36</v>
      </c>
      <c r="P1970" s="16"/>
    </row>
    <row r="1971" spans="2:16" ht="43.5" customHeight="1" x14ac:dyDescent="0.25">
      <c r="B1971" s="10" t="s">
        <v>3871</v>
      </c>
      <c r="C1971" s="10" t="s">
        <v>3990</v>
      </c>
      <c r="D1971" s="11" t="s">
        <v>3873</v>
      </c>
      <c r="E1971" s="22" t="s">
        <v>3991</v>
      </c>
      <c r="F1971" s="13" t="s">
        <v>3875</v>
      </c>
      <c r="G1971" s="4"/>
      <c r="H1971" s="4"/>
      <c r="I1971" s="5"/>
      <c r="J1971" s="14" t="str">
        <f t="shared" si="60"/>
        <v/>
      </c>
      <c r="K1971" s="15"/>
      <c r="L1971" s="10" t="s">
        <v>25</v>
      </c>
      <c r="M1971" s="10"/>
      <c r="N1971" s="14" t="str">
        <f t="shared" si="61"/>
        <v/>
      </c>
      <c r="O1971" s="10" t="s">
        <v>36</v>
      </c>
      <c r="P1971" s="16"/>
    </row>
    <row r="1972" spans="2:16" ht="43.5" customHeight="1" x14ac:dyDescent="0.25">
      <c r="B1972" s="10" t="s">
        <v>3871</v>
      </c>
      <c r="C1972" s="10" t="s">
        <v>3992</v>
      </c>
      <c r="D1972" s="11" t="s">
        <v>3873</v>
      </c>
      <c r="E1972" s="22" t="s">
        <v>3993</v>
      </c>
      <c r="F1972" s="13" t="s">
        <v>3875</v>
      </c>
      <c r="G1972" s="4"/>
      <c r="H1972" s="4"/>
      <c r="I1972" s="5"/>
      <c r="J1972" s="14" t="str">
        <f t="shared" si="60"/>
        <v/>
      </c>
      <c r="K1972" s="15"/>
      <c r="L1972" s="10" t="s">
        <v>25</v>
      </c>
      <c r="M1972" s="10"/>
      <c r="N1972" s="14" t="str">
        <f t="shared" si="61"/>
        <v/>
      </c>
      <c r="O1972" s="10" t="s">
        <v>36</v>
      </c>
      <c r="P1972" s="16"/>
    </row>
    <row r="1973" spans="2:16" ht="43.5" customHeight="1" x14ac:dyDescent="0.25">
      <c r="B1973" s="10" t="s">
        <v>3871</v>
      </c>
      <c r="C1973" s="10" t="s">
        <v>3994</v>
      </c>
      <c r="D1973" s="11" t="s">
        <v>3873</v>
      </c>
      <c r="E1973" s="22" t="s">
        <v>3995</v>
      </c>
      <c r="F1973" s="13" t="s">
        <v>3875</v>
      </c>
      <c r="G1973" s="4"/>
      <c r="H1973" s="4"/>
      <c r="I1973" s="5"/>
      <c r="J1973" s="14" t="str">
        <f t="shared" si="60"/>
        <v/>
      </c>
      <c r="K1973" s="15"/>
      <c r="L1973" s="10" t="s">
        <v>25</v>
      </c>
      <c r="M1973" s="10"/>
      <c r="N1973" s="14" t="str">
        <f t="shared" si="61"/>
        <v/>
      </c>
      <c r="O1973" s="10" t="s">
        <v>36</v>
      </c>
      <c r="P1973" s="16"/>
    </row>
    <row r="1974" spans="2:16" ht="43.5" customHeight="1" x14ac:dyDescent="0.25">
      <c r="B1974" s="10" t="s">
        <v>3871</v>
      </c>
      <c r="C1974" s="10" t="s">
        <v>3996</v>
      </c>
      <c r="D1974" s="11" t="s">
        <v>3873</v>
      </c>
      <c r="E1974" s="22" t="s">
        <v>3997</v>
      </c>
      <c r="F1974" s="13" t="s">
        <v>3875</v>
      </c>
      <c r="G1974" s="4"/>
      <c r="H1974" s="4"/>
      <c r="I1974" s="5"/>
      <c r="J1974" s="14" t="str">
        <f t="shared" si="60"/>
        <v/>
      </c>
      <c r="K1974" s="15"/>
      <c r="L1974" s="10" t="s">
        <v>25</v>
      </c>
      <c r="M1974" s="10"/>
      <c r="N1974" s="14" t="str">
        <f t="shared" si="61"/>
        <v/>
      </c>
      <c r="O1974" s="10" t="s">
        <v>36</v>
      </c>
      <c r="P1974" s="16"/>
    </row>
    <row r="1975" spans="2:16" ht="43.5" customHeight="1" x14ac:dyDescent="0.25">
      <c r="B1975" s="10" t="s">
        <v>3871</v>
      </c>
      <c r="C1975" s="10" t="s">
        <v>3998</v>
      </c>
      <c r="D1975" s="11" t="s">
        <v>3873</v>
      </c>
      <c r="E1975" s="22" t="s">
        <v>3999</v>
      </c>
      <c r="F1975" s="13" t="s">
        <v>3875</v>
      </c>
      <c r="G1975" s="4"/>
      <c r="H1975" s="4"/>
      <c r="I1975" s="5"/>
      <c r="J1975" s="14" t="str">
        <f t="shared" si="60"/>
        <v/>
      </c>
      <c r="K1975" s="15"/>
      <c r="L1975" s="10" t="s">
        <v>25</v>
      </c>
      <c r="M1975" s="10"/>
      <c r="N1975" s="14" t="str">
        <f t="shared" si="61"/>
        <v/>
      </c>
      <c r="O1975" s="10" t="s">
        <v>36</v>
      </c>
      <c r="P1975" s="16"/>
    </row>
    <row r="1976" spans="2:16" ht="43.5" customHeight="1" x14ac:dyDescent="0.25">
      <c r="B1976" s="10" t="s">
        <v>3871</v>
      </c>
      <c r="C1976" s="10" t="s">
        <v>4000</v>
      </c>
      <c r="D1976" s="11" t="s">
        <v>3873</v>
      </c>
      <c r="E1976" s="22" t="s">
        <v>4001</v>
      </c>
      <c r="F1976" s="13" t="s">
        <v>3875</v>
      </c>
      <c r="G1976" s="4"/>
      <c r="H1976" s="4"/>
      <c r="I1976" s="5"/>
      <c r="J1976" s="14" t="str">
        <f t="shared" si="60"/>
        <v/>
      </c>
      <c r="K1976" s="15"/>
      <c r="L1976" s="10" t="s">
        <v>25</v>
      </c>
      <c r="M1976" s="10"/>
      <c r="N1976" s="14" t="str">
        <f t="shared" si="61"/>
        <v/>
      </c>
      <c r="O1976" s="10" t="s">
        <v>25</v>
      </c>
      <c r="P1976" s="16"/>
    </row>
    <row r="1977" spans="2:16" ht="72.599999999999994" customHeight="1" x14ac:dyDescent="0.25">
      <c r="B1977" s="10" t="s">
        <v>3871</v>
      </c>
      <c r="C1977" s="10" t="s">
        <v>4002</v>
      </c>
      <c r="D1977" s="11" t="s">
        <v>3873</v>
      </c>
      <c r="E1977" s="22" t="s">
        <v>4003</v>
      </c>
      <c r="F1977" s="13" t="s">
        <v>3875</v>
      </c>
      <c r="G1977" s="4"/>
      <c r="H1977" s="4"/>
      <c r="I1977" s="5"/>
      <c r="J1977" s="14" t="str">
        <f t="shared" si="60"/>
        <v/>
      </c>
      <c r="K1977" s="15"/>
      <c r="L1977" s="10" t="s">
        <v>25</v>
      </c>
      <c r="M1977" s="10"/>
      <c r="N1977" s="14" t="str">
        <f t="shared" si="61"/>
        <v/>
      </c>
      <c r="O1977" s="10" t="s">
        <v>36</v>
      </c>
      <c r="P1977" s="16"/>
    </row>
    <row r="1978" spans="2:16" ht="72.599999999999994" customHeight="1" x14ac:dyDescent="0.25">
      <c r="B1978" s="10" t="s">
        <v>3871</v>
      </c>
      <c r="C1978" s="10" t="s">
        <v>4004</v>
      </c>
      <c r="D1978" s="11" t="s">
        <v>3873</v>
      </c>
      <c r="E1978" s="22" t="s">
        <v>4005</v>
      </c>
      <c r="F1978" s="13" t="s">
        <v>3875</v>
      </c>
      <c r="G1978" s="4"/>
      <c r="H1978" s="4"/>
      <c r="I1978" s="5"/>
      <c r="J1978" s="14" t="str">
        <f t="shared" si="60"/>
        <v/>
      </c>
      <c r="K1978" s="15"/>
      <c r="L1978" s="10" t="s">
        <v>25</v>
      </c>
      <c r="M1978" s="10"/>
      <c r="N1978" s="14" t="str">
        <f t="shared" si="61"/>
        <v/>
      </c>
      <c r="O1978" s="10" t="s">
        <v>36</v>
      </c>
      <c r="P1978" s="16"/>
    </row>
    <row r="1979" spans="2:16" ht="43.5" customHeight="1" x14ac:dyDescent="0.25">
      <c r="B1979" s="10" t="s">
        <v>3871</v>
      </c>
      <c r="C1979" s="10" t="s">
        <v>4006</v>
      </c>
      <c r="D1979" s="11" t="s">
        <v>3873</v>
      </c>
      <c r="E1979" s="22" t="s">
        <v>4007</v>
      </c>
      <c r="F1979" s="13" t="s">
        <v>3875</v>
      </c>
      <c r="G1979" s="4"/>
      <c r="H1979" s="4"/>
      <c r="I1979" s="5"/>
      <c r="J1979" s="14" t="str">
        <f t="shared" si="60"/>
        <v/>
      </c>
      <c r="K1979" s="15"/>
      <c r="L1979" s="10" t="s">
        <v>25</v>
      </c>
      <c r="M1979" s="10"/>
      <c r="N1979" s="14" t="str">
        <f t="shared" si="61"/>
        <v/>
      </c>
      <c r="O1979" s="10" t="s">
        <v>36</v>
      </c>
      <c r="P1979" s="16"/>
    </row>
    <row r="1980" spans="2:16" ht="57.95" customHeight="1" x14ac:dyDescent="0.25">
      <c r="B1980" s="10" t="s">
        <v>3871</v>
      </c>
      <c r="C1980" s="10" t="s">
        <v>4008</v>
      </c>
      <c r="D1980" s="11" t="s">
        <v>3873</v>
      </c>
      <c r="E1980" s="22" t="s">
        <v>4009</v>
      </c>
      <c r="F1980" s="13" t="s">
        <v>3875</v>
      </c>
      <c r="G1980" s="4"/>
      <c r="H1980" s="4"/>
      <c r="I1980" s="5"/>
      <c r="J1980" s="14" t="str">
        <f t="shared" si="60"/>
        <v/>
      </c>
      <c r="K1980" s="15"/>
      <c r="L1980" s="10" t="s">
        <v>25</v>
      </c>
      <c r="M1980" s="10"/>
      <c r="N1980" s="14" t="str">
        <f t="shared" si="61"/>
        <v/>
      </c>
      <c r="O1980" s="10" t="s">
        <v>36</v>
      </c>
      <c r="P1980" s="16"/>
    </row>
    <row r="1981" spans="2:16" ht="43.5" customHeight="1" x14ac:dyDescent="0.25">
      <c r="B1981" s="10" t="s">
        <v>3871</v>
      </c>
      <c r="C1981" s="10" t="s">
        <v>4010</v>
      </c>
      <c r="D1981" s="11" t="s">
        <v>3873</v>
      </c>
      <c r="E1981" s="22" t="s">
        <v>4011</v>
      </c>
      <c r="F1981" s="13" t="s">
        <v>3875</v>
      </c>
      <c r="G1981" s="4"/>
      <c r="H1981" s="4"/>
      <c r="I1981" s="5"/>
      <c r="J1981" s="14" t="str">
        <f t="shared" si="60"/>
        <v/>
      </c>
      <c r="K1981" s="15"/>
      <c r="L1981" s="10" t="s">
        <v>25</v>
      </c>
      <c r="M1981" s="10"/>
      <c r="N1981" s="14" t="str">
        <f t="shared" si="61"/>
        <v/>
      </c>
      <c r="O1981" s="10" t="s">
        <v>36</v>
      </c>
      <c r="P1981" s="16"/>
    </row>
    <row r="1982" spans="2:16" ht="43.5" customHeight="1" x14ac:dyDescent="0.25">
      <c r="B1982" s="10" t="s">
        <v>3871</v>
      </c>
      <c r="C1982" s="10" t="s">
        <v>4012</v>
      </c>
      <c r="D1982" s="11" t="s">
        <v>3873</v>
      </c>
      <c r="E1982" s="22" t="s">
        <v>4013</v>
      </c>
      <c r="F1982" s="13" t="s">
        <v>3875</v>
      </c>
      <c r="G1982" s="4"/>
      <c r="H1982" s="4"/>
      <c r="I1982" s="5"/>
      <c r="J1982" s="14" t="str">
        <f t="shared" si="60"/>
        <v/>
      </c>
      <c r="K1982" s="15"/>
      <c r="L1982" s="10" t="s">
        <v>25</v>
      </c>
      <c r="M1982" s="10"/>
      <c r="N1982" s="14" t="str">
        <f t="shared" si="61"/>
        <v/>
      </c>
      <c r="O1982" s="10" t="s">
        <v>36</v>
      </c>
      <c r="P1982" s="16"/>
    </row>
    <row r="1983" spans="2:16" ht="43.5" customHeight="1" x14ac:dyDescent="0.25">
      <c r="B1983" s="10" t="s">
        <v>3871</v>
      </c>
      <c r="C1983" s="10" t="s">
        <v>4014</v>
      </c>
      <c r="D1983" s="11" t="s">
        <v>3873</v>
      </c>
      <c r="E1983" s="22" t="s">
        <v>4015</v>
      </c>
      <c r="F1983" s="13" t="s">
        <v>3875</v>
      </c>
      <c r="G1983" s="4"/>
      <c r="H1983" s="4"/>
      <c r="I1983" s="5"/>
      <c r="J1983" s="14" t="str">
        <f t="shared" si="60"/>
        <v/>
      </c>
      <c r="K1983" s="15"/>
      <c r="L1983" s="10" t="s">
        <v>25</v>
      </c>
      <c r="M1983" s="10"/>
      <c r="N1983" s="14" t="str">
        <f t="shared" si="61"/>
        <v/>
      </c>
      <c r="O1983" s="10" t="s">
        <v>36</v>
      </c>
      <c r="P1983" s="16"/>
    </row>
    <row r="1984" spans="2:16" ht="43.5" customHeight="1" x14ac:dyDescent="0.25">
      <c r="B1984" s="10" t="s">
        <v>3871</v>
      </c>
      <c r="C1984" s="10" t="s">
        <v>4016</v>
      </c>
      <c r="D1984" s="11" t="s">
        <v>3873</v>
      </c>
      <c r="E1984" s="22" t="s">
        <v>4017</v>
      </c>
      <c r="F1984" s="13" t="s">
        <v>3875</v>
      </c>
      <c r="G1984" s="4"/>
      <c r="H1984" s="4"/>
      <c r="I1984" s="5"/>
      <c r="J1984" s="14" t="str">
        <f t="shared" si="60"/>
        <v/>
      </c>
      <c r="K1984" s="15"/>
      <c r="L1984" s="10" t="s">
        <v>25</v>
      </c>
      <c r="M1984" s="10"/>
      <c r="N1984" s="14" t="str">
        <f t="shared" si="61"/>
        <v/>
      </c>
      <c r="O1984" s="10" t="s">
        <v>36</v>
      </c>
      <c r="P1984" s="16"/>
    </row>
    <row r="1985" spans="2:16" ht="43.5" customHeight="1" x14ac:dyDescent="0.25">
      <c r="B1985" s="10" t="s">
        <v>3871</v>
      </c>
      <c r="C1985" s="10" t="s">
        <v>4018</v>
      </c>
      <c r="D1985" s="11" t="s">
        <v>3873</v>
      </c>
      <c r="E1985" s="22" t="s">
        <v>4019</v>
      </c>
      <c r="F1985" s="13" t="s">
        <v>3875</v>
      </c>
      <c r="G1985" s="4"/>
      <c r="H1985" s="4"/>
      <c r="I1985" s="5"/>
      <c r="J1985" s="14" t="str">
        <f t="shared" si="60"/>
        <v/>
      </c>
      <c r="K1985" s="15"/>
      <c r="L1985" s="10" t="s">
        <v>25</v>
      </c>
      <c r="M1985" s="10"/>
      <c r="N1985" s="14" t="str">
        <f t="shared" si="61"/>
        <v/>
      </c>
      <c r="O1985" s="10" t="s">
        <v>36</v>
      </c>
      <c r="P1985" s="16"/>
    </row>
    <row r="1986" spans="2:16" ht="43.5" customHeight="1" x14ac:dyDescent="0.25">
      <c r="B1986" s="10" t="s">
        <v>3871</v>
      </c>
      <c r="C1986" s="10" t="s">
        <v>4020</v>
      </c>
      <c r="D1986" s="11" t="s">
        <v>3873</v>
      </c>
      <c r="E1986" s="22" t="s">
        <v>4021</v>
      </c>
      <c r="F1986" s="13" t="s">
        <v>3875</v>
      </c>
      <c r="G1986" s="4"/>
      <c r="H1986" s="4"/>
      <c r="I1986" s="5"/>
      <c r="J1986" s="14" t="str">
        <f t="shared" si="60"/>
        <v/>
      </c>
      <c r="K1986" s="15"/>
      <c r="L1986" s="10" t="s">
        <v>25</v>
      </c>
      <c r="M1986" s="10"/>
      <c r="N1986" s="14" t="str">
        <f t="shared" si="61"/>
        <v/>
      </c>
      <c r="O1986" s="10" t="s">
        <v>36</v>
      </c>
      <c r="P1986" s="16"/>
    </row>
    <row r="1987" spans="2:16" ht="43.5" customHeight="1" x14ac:dyDescent="0.25">
      <c r="B1987" s="10" t="s">
        <v>3871</v>
      </c>
      <c r="C1987" s="10" t="s">
        <v>4022</v>
      </c>
      <c r="D1987" s="11" t="s">
        <v>3873</v>
      </c>
      <c r="E1987" s="22" t="s">
        <v>4023</v>
      </c>
      <c r="F1987" s="13" t="s">
        <v>3875</v>
      </c>
      <c r="G1987" s="4"/>
      <c r="H1987" s="4"/>
      <c r="I1987" s="5"/>
      <c r="J1987" s="14" t="str">
        <f t="shared" si="60"/>
        <v/>
      </c>
      <c r="K1987" s="15"/>
      <c r="L1987" s="10" t="s">
        <v>25</v>
      </c>
      <c r="M1987" s="10"/>
      <c r="N1987" s="14" t="str">
        <f t="shared" si="61"/>
        <v/>
      </c>
      <c r="O1987" s="10" t="s">
        <v>36</v>
      </c>
      <c r="P1987" s="16"/>
    </row>
    <row r="1988" spans="2:16" ht="43.5" customHeight="1" x14ac:dyDescent="0.25">
      <c r="B1988" s="10" t="s">
        <v>3871</v>
      </c>
      <c r="C1988" s="10" t="s">
        <v>4024</v>
      </c>
      <c r="D1988" s="11" t="s">
        <v>3873</v>
      </c>
      <c r="E1988" s="22" t="s">
        <v>4025</v>
      </c>
      <c r="F1988" s="13" t="s">
        <v>3875</v>
      </c>
      <c r="G1988" s="4"/>
      <c r="H1988" s="4"/>
      <c r="I1988" s="5"/>
      <c r="J1988" s="14" t="str">
        <f t="shared" si="60"/>
        <v/>
      </c>
      <c r="K1988" s="15"/>
      <c r="L1988" s="10" t="s">
        <v>25</v>
      </c>
      <c r="M1988" s="10"/>
      <c r="N1988" s="14" t="str">
        <f t="shared" si="61"/>
        <v/>
      </c>
      <c r="O1988" s="10" t="s">
        <v>36</v>
      </c>
      <c r="P1988" s="16"/>
    </row>
    <row r="1989" spans="2:16" ht="43.5" customHeight="1" x14ac:dyDescent="0.25">
      <c r="B1989" s="10" t="s">
        <v>3871</v>
      </c>
      <c r="C1989" s="10" t="s">
        <v>4026</v>
      </c>
      <c r="D1989" s="11" t="s">
        <v>3873</v>
      </c>
      <c r="E1989" s="22" t="s">
        <v>4027</v>
      </c>
      <c r="F1989" s="13" t="s">
        <v>3875</v>
      </c>
      <c r="G1989" s="4"/>
      <c r="H1989" s="4"/>
      <c r="I1989" s="5"/>
      <c r="J1989" s="14" t="str">
        <f t="shared" si="60"/>
        <v/>
      </c>
      <c r="K1989" s="15"/>
      <c r="L1989" s="10" t="s">
        <v>25</v>
      </c>
      <c r="M1989" s="10"/>
      <c r="N1989" s="14" t="str">
        <f t="shared" si="61"/>
        <v/>
      </c>
      <c r="O1989" s="10" t="s">
        <v>25</v>
      </c>
      <c r="P1989" s="16"/>
    </row>
    <row r="1990" spans="2:16" ht="43.5" customHeight="1" x14ac:dyDescent="0.25">
      <c r="B1990" s="10" t="s">
        <v>3871</v>
      </c>
      <c r="C1990" s="10" t="s">
        <v>4028</v>
      </c>
      <c r="D1990" s="11" t="s">
        <v>3873</v>
      </c>
      <c r="E1990" s="22" t="s">
        <v>4029</v>
      </c>
      <c r="F1990" s="13" t="s">
        <v>3875</v>
      </c>
      <c r="G1990" s="4"/>
      <c r="H1990" s="4"/>
      <c r="I1990" s="5"/>
      <c r="J1990" s="14" t="str">
        <f t="shared" si="60"/>
        <v/>
      </c>
      <c r="K1990" s="15"/>
      <c r="L1990" s="10" t="s">
        <v>25</v>
      </c>
      <c r="M1990" s="10"/>
      <c r="N1990" s="14" t="str">
        <f t="shared" si="61"/>
        <v/>
      </c>
      <c r="O1990" s="10" t="s">
        <v>36</v>
      </c>
      <c r="P1990" s="16"/>
    </row>
    <row r="1991" spans="2:16" ht="43.5" customHeight="1" x14ac:dyDescent="0.25">
      <c r="B1991" s="10" t="s">
        <v>3871</v>
      </c>
      <c r="C1991" s="10" t="s">
        <v>4030</v>
      </c>
      <c r="D1991" s="11" t="s">
        <v>3873</v>
      </c>
      <c r="E1991" s="22" t="s">
        <v>4031</v>
      </c>
      <c r="F1991" s="13" t="s">
        <v>3875</v>
      </c>
      <c r="G1991" s="4"/>
      <c r="H1991" s="4"/>
      <c r="I1991" s="5"/>
      <c r="J1991" s="14" t="str">
        <f t="shared" ref="J1991:J2054" si="62">IF(G1991&lt;&gt;"Sim","",IF(H1991="Atende",5,IF(H1991="Atende parcialmente",2,IF(H1991="Não atende",0,""))))</f>
        <v/>
      </c>
      <c r="K1991" s="15"/>
      <c r="L1991" s="10" t="s">
        <v>25</v>
      </c>
      <c r="M1991" s="10"/>
      <c r="N1991" s="14" t="str">
        <f t="shared" ref="N1991:N2054" si="63">IF(L1991&lt;&gt;"Sim","",IF(M1991="Atende",5,IF(M1991="Atende parcialmente",2,IF(M1991="Não atende",0,""))))</f>
        <v/>
      </c>
      <c r="O1991" s="10" t="s">
        <v>36</v>
      </c>
      <c r="P1991" s="16"/>
    </row>
    <row r="1992" spans="2:16" ht="43.5" customHeight="1" x14ac:dyDescent="0.25">
      <c r="B1992" s="10" t="s">
        <v>3871</v>
      </c>
      <c r="C1992" s="10" t="s">
        <v>4032</v>
      </c>
      <c r="D1992" s="11" t="s">
        <v>3873</v>
      </c>
      <c r="E1992" s="22" t="s">
        <v>4033</v>
      </c>
      <c r="F1992" s="13" t="s">
        <v>3875</v>
      </c>
      <c r="G1992" s="4"/>
      <c r="H1992" s="4"/>
      <c r="I1992" s="5"/>
      <c r="J1992" s="14" t="str">
        <f t="shared" si="62"/>
        <v/>
      </c>
      <c r="K1992" s="15"/>
      <c r="L1992" s="10" t="s">
        <v>25</v>
      </c>
      <c r="M1992" s="10"/>
      <c r="N1992" s="14" t="str">
        <f t="shared" si="63"/>
        <v/>
      </c>
      <c r="O1992" s="10" t="s">
        <v>36</v>
      </c>
      <c r="P1992" s="16"/>
    </row>
    <row r="1993" spans="2:16" ht="43.5" customHeight="1" x14ac:dyDescent="0.25">
      <c r="B1993" s="10" t="s">
        <v>3871</v>
      </c>
      <c r="C1993" s="10" t="s">
        <v>4034</v>
      </c>
      <c r="D1993" s="11" t="s">
        <v>3873</v>
      </c>
      <c r="E1993" s="22" t="s">
        <v>4035</v>
      </c>
      <c r="F1993" s="13" t="s">
        <v>3875</v>
      </c>
      <c r="G1993" s="4"/>
      <c r="H1993" s="4"/>
      <c r="I1993" s="5"/>
      <c r="J1993" s="14" t="str">
        <f t="shared" si="62"/>
        <v/>
      </c>
      <c r="K1993" s="15"/>
      <c r="L1993" s="10" t="s">
        <v>25</v>
      </c>
      <c r="M1993" s="10"/>
      <c r="N1993" s="14" t="str">
        <f t="shared" si="63"/>
        <v/>
      </c>
      <c r="O1993" s="10" t="s">
        <v>36</v>
      </c>
      <c r="P1993" s="16"/>
    </row>
    <row r="1994" spans="2:16" ht="57.95" customHeight="1" x14ac:dyDescent="0.25">
      <c r="B1994" s="17" t="s">
        <v>4036</v>
      </c>
      <c r="C1994" s="17" t="s">
        <v>4037</v>
      </c>
      <c r="D1994" s="18" t="s">
        <v>4038</v>
      </c>
      <c r="E1994" s="23" t="s">
        <v>4039</v>
      </c>
      <c r="F1994" s="20" t="s">
        <v>4040</v>
      </c>
      <c r="G1994" s="4"/>
      <c r="H1994" s="4"/>
      <c r="I1994" s="5"/>
      <c r="J1994" s="14" t="str">
        <f t="shared" si="62"/>
        <v/>
      </c>
      <c r="K1994" s="15"/>
      <c r="L1994" s="10" t="s">
        <v>25</v>
      </c>
      <c r="M1994" s="10"/>
      <c r="N1994" s="14" t="str">
        <f t="shared" si="63"/>
        <v/>
      </c>
      <c r="O1994" s="10" t="s">
        <v>25</v>
      </c>
      <c r="P1994" s="16"/>
    </row>
    <row r="1995" spans="2:16" ht="43.5" customHeight="1" x14ac:dyDescent="0.25">
      <c r="B1995" s="17" t="s">
        <v>4036</v>
      </c>
      <c r="C1995" s="17" t="s">
        <v>4041</v>
      </c>
      <c r="D1995" s="18" t="s">
        <v>4038</v>
      </c>
      <c r="E1995" s="23" t="s">
        <v>4042</v>
      </c>
      <c r="F1995" s="20" t="s">
        <v>4040</v>
      </c>
      <c r="G1995" s="4"/>
      <c r="H1995" s="4"/>
      <c r="I1995" s="5"/>
      <c r="J1995" s="14" t="str">
        <f t="shared" si="62"/>
        <v/>
      </c>
      <c r="K1995" s="15"/>
      <c r="L1995" s="10" t="s">
        <v>25</v>
      </c>
      <c r="M1995" s="10"/>
      <c r="N1995" s="14" t="str">
        <f t="shared" si="63"/>
        <v/>
      </c>
      <c r="O1995" s="10" t="s">
        <v>25</v>
      </c>
      <c r="P1995" s="16"/>
    </row>
    <row r="1996" spans="2:16" ht="43.5" customHeight="1" x14ac:dyDescent="0.25">
      <c r="B1996" s="17" t="s">
        <v>4036</v>
      </c>
      <c r="C1996" s="17" t="s">
        <v>4043</v>
      </c>
      <c r="D1996" s="18" t="s">
        <v>4038</v>
      </c>
      <c r="E1996" s="23" t="s">
        <v>4044</v>
      </c>
      <c r="F1996" s="20" t="s">
        <v>4040</v>
      </c>
      <c r="G1996" s="4"/>
      <c r="H1996" s="4"/>
      <c r="I1996" s="5"/>
      <c r="J1996" s="14" t="str">
        <f t="shared" si="62"/>
        <v/>
      </c>
      <c r="K1996" s="15"/>
      <c r="L1996" s="10" t="s">
        <v>25</v>
      </c>
      <c r="M1996" s="10"/>
      <c r="N1996" s="14" t="str">
        <f t="shared" si="63"/>
        <v/>
      </c>
      <c r="O1996" s="10" t="s">
        <v>25</v>
      </c>
      <c r="P1996" s="16"/>
    </row>
    <row r="1997" spans="2:16" ht="43.5" customHeight="1" x14ac:dyDescent="0.25">
      <c r="B1997" s="17" t="s">
        <v>4036</v>
      </c>
      <c r="C1997" s="17" t="s">
        <v>4045</v>
      </c>
      <c r="D1997" s="18" t="s">
        <v>4038</v>
      </c>
      <c r="E1997" s="23" t="s">
        <v>4046</v>
      </c>
      <c r="F1997" s="20" t="s">
        <v>4040</v>
      </c>
      <c r="G1997" s="4"/>
      <c r="H1997" s="4"/>
      <c r="I1997" s="5"/>
      <c r="J1997" s="14" t="str">
        <f t="shared" si="62"/>
        <v/>
      </c>
      <c r="K1997" s="15"/>
      <c r="L1997" s="10" t="s">
        <v>25</v>
      </c>
      <c r="M1997" s="10"/>
      <c r="N1997" s="14" t="str">
        <f t="shared" si="63"/>
        <v/>
      </c>
      <c r="O1997" s="10" t="s">
        <v>25</v>
      </c>
      <c r="P1997" s="16"/>
    </row>
    <row r="1998" spans="2:16" ht="43.5" customHeight="1" x14ac:dyDescent="0.25">
      <c r="B1998" s="17" t="s">
        <v>4036</v>
      </c>
      <c r="C1998" s="17" t="s">
        <v>4047</v>
      </c>
      <c r="D1998" s="18" t="s">
        <v>4038</v>
      </c>
      <c r="E1998" s="23" t="s">
        <v>4048</v>
      </c>
      <c r="F1998" s="20" t="s">
        <v>4040</v>
      </c>
      <c r="G1998" s="4"/>
      <c r="H1998" s="4"/>
      <c r="I1998" s="5"/>
      <c r="J1998" s="14" t="str">
        <f t="shared" si="62"/>
        <v/>
      </c>
      <c r="K1998" s="15"/>
      <c r="L1998" s="10" t="s">
        <v>25</v>
      </c>
      <c r="M1998" s="10"/>
      <c r="N1998" s="14" t="str">
        <f t="shared" si="63"/>
        <v/>
      </c>
      <c r="O1998" s="10" t="s">
        <v>25</v>
      </c>
      <c r="P1998" s="16"/>
    </row>
    <row r="1999" spans="2:16" ht="43.5" customHeight="1" x14ac:dyDescent="0.25">
      <c r="B1999" s="17" t="s">
        <v>4036</v>
      </c>
      <c r="C1999" s="17" t="s">
        <v>4049</v>
      </c>
      <c r="D1999" s="18" t="s">
        <v>4038</v>
      </c>
      <c r="E1999" s="23" t="s">
        <v>4050</v>
      </c>
      <c r="F1999" s="20" t="s">
        <v>4040</v>
      </c>
      <c r="G1999" s="4"/>
      <c r="H1999" s="4"/>
      <c r="I1999" s="5"/>
      <c r="J1999" s="14" t="str">
        <f t="shared" si="62"/>
        <v/>
      </c>
      <c r="K1999" s="15"/>
      <c r="L1999" s="10" t="s">
        <v>25</v>
      </c>
      <c r="M1999" s="10"/>
      <c r="N1999" s="14" t="str">
        <f t="shared" si="63"/>
        <v/>
      </c>
      <c r="O1999" s="10" t="s">
        <v>25</v>
      </c>
      <c r="P1999" s="16"/>
    </row>
    <row r="2000" spans="2:16" ht="43.5" customHeight="1" x14ac:dyDescent="0.25">
      <c r="B2000" s="17" t="s">
        <v>4036</v>
      </c>
      <c r="C2000" s="17" t="s">
        <v>4051</v>
      </c>
      <c r="D2000" s="18" t="s">
        <v>4038</v>
      </c>
      <c r="E2000" s="23" t="s">
        <v>4052</v>
      </c>
      <c r="F2000" s="20" t="s">
        <v>4040</v>
      </c>
      <c r="G2000" s="4"/>
      <c r="H2000" s="4"/>
      <c r="I2000" s="5"/>
      <c r="J2000" s="14" t="str">
        <f t="shared" si="62"/>
        <v/>
      </c>
      <c r="K2000" s="15"/>
      <c r="L2000" s="10" t="s">
        <v>25</v>
      </c>
      <c r="M2000" s="10"/>
      <c r="N2000" s="14" t="str">
        <f t="shared" si="63"/>
        <v/>
      </c>
      <c r="O2000" s="10" t="s">
        <v>25</v>
      </c>
      <c r="P2000" s="16"/>
    </row>
    <row r="2001" spans="2:16" ht="43.5" customHeight="1" x14ac:dyDescent="0.25">
      <c r="B2001" s="17" t="s">
        <v>4036</v>
      </c>
      <c r="C2001" s="17" t="s">
        <v>4053</v>
      </c>
      <c r="D2001" s="18" t="s">
        <v>4038</v>
      </c>
      <c r="E2001" s="23" t="s">
        <v>4054</v>
      </c>
      <c r="F2001" s="20" t="s">
        <v>4040</v>
      </c>
      <c r="G2001" s="4"/>
      <c r="H2001" s="4"/>
      <c r="I2001" s="5"/>
      <c r="J2001" s="14" t="str">
        <f t="shared" si="62"/>
        <v/>
      </c>
      <c r="K2001" s="15"/>
      <c r="L2001" s="10" t="s">
        <v>25</v>
      </c>
      <c r="M2001" s="10"/>
      <c r="N2001" s="14" t="str">
        <f t="shared" si="63"/>
        <v/>
      </c>
      <c r="O2001" s="10" t="s">
        <v>25</v>
      </c>
      <c r="P2001" s="16"/>
    </row>
    <row r="2002" spans="2:16" ht="43.5" customHeight="1" x14ac:dyDescent="0.25">
      <c r="B2002" s="17" t="s">
        <v>4036</v>
      </c>
      <c r="C2002" s="17" t="s">
        <v>4055</v>
      </c>
      <c r="D2002" s="18" t="s">
        <v>4038</v>
      </c>
      <c r="E2002" s="23" t="s">
        <v>4056</v>
      </c>
      <c r="F2002" s="20" t="s">
        <v>4040</v>
      </c>
      <c r="G2002" s="4"/>
      <c r="H2002" s="4"/>
      <c r="I2002" s="5"/>
      <c r="J2002" s="14" t="str">
        <f t="shared" si="62"/>
        <v/>
      </c>
      <c r="K2002" s="15"/>
      <c r="L2002" s="10" t="s">
        <v>25</v>
      </c>
      <c r="M2002" s="10"/>
      <c r="N2002" s="14" t="str">
        <f t="shared" si="63"/>
        <v/>
      </c>
      <c r="O2002" s="10" t="s">
        <v>25</v>
      </c>
      <c r="P2002" s="16"/>
    </row>
    <row r="2003" spans="2:16" ht="43.5" customHeight="1" x14ac:dyDescent="0.25">
      <c r="B2003" s="17" t="s">
        <v>4036</v>
      </c>
      <c r="C2003" s="17" t="s">
        <v>4057</v>
      </c>
      <c r="D2003" s="18" t="s">
        <v>4038</v>
      </c>
      <c r="E2003" s="23" t="s">
        <v>4058</v>
      </c>
      <c r="F2003" s="20" t="s">
        <v>4040</v>
      </c>
      <c r="G2003" s="4"/>
      <c r="H2003" s="4"/>
      <c r="I2003" s="5"/>
      <c r="J2003" s="14" t="str">
        <f t="shared" si="62"/>
        <v/>
      </c>
      <c r="K2003" s="15"/>
      <c r="L2003" s="10" t="s">
        <v>25</v>
      </c>
      <c r="M2003" s="10"/>
      <c r="N2003" s="14" t="str">
        <f t="shared" si="63"/>
        <v/>
      </c>
      <c r="O2003" s="10" t="s">
        <v>36</v>
      </c>
      <c r="P2003" s="16"/>
    </row>
    <row r="2004" spans="2:16" ht="43.5" customHeight="1" x14ac:dyDescent="0.25">
      <c r="B2004" s="17" t="s">
        <v>4036</v>
      </c>
      <c r="C2004" s="17" t="s">
        <v>4059</v>
      </c>
      <c r="D2004" s="18" t="s">
        <v>4038</v>
      </c>
      <c r="E2004" s="23" t="s">
        <v>4060</v>
      </c>
      <c r="F2004" s="20" t="s">
        <v>4040</v>
      </c>
      <c r="G2004" s="4"/>
      <c r="H2004" s="4"/>
      <c r="I2004" s="5"/>
      <c r="J2004" s="14" t="str">
        <f t="shared" si="62"/>
        <v/>
      </c>
      <c r="K2004" s="15"/>
      <c r="L2004" s="10" t="s">
        <v>25</v>
      </c>
      <c r="M2004" s="10"/>
      <c r="N2004" s="14" t="str">
        <f t="shared" si="63"/>
        <v/>
      </c>
      <c r="O2004" s="10" t="s">
        <v>36</v>
      </c>
      <c r="P2004" s="16"/>
    </row>
    <row r="2005" spans="2:16" ht="43.5" customHeight="1" x14ac:dyDescent="0.25">
      <c r="B2005" s="17" t="s">
        <v>4036</v>
      </c>
      <c r="C2005" s="17" t="s">
        <v>4061</v>
      </c>
      <c r="D2005" s="18" t="s">
        <v>4038</v>
      </c>
      <c r="E2005" s="23" t="s">
        <v>4062</v>
      </c>
      <c r="F2005" s="20" t="s">
        <v>4040</v>
      </c>
      <c r="G2005" s="4"/>
      <c r="H2005" s="4"/>
      <c r="I2005" s="5"/>
      <c r="J2005" s="14" t="str">
        <f t="shared" si="62"/>
        <v/>
      </c>
      <c r="K2005" s="15"/>
      <c r="L2005" s="10" t="s">
        <v>25</v>
      </c>
      <c r="M2005" s="10"/>
      <c r="N2005" s="14" t="str">
        <f t="shared" si="63"/>
        <v/>
      </c>
      <c r="O2005" s="10" t="s">
        <v>36</v>
      </c>
      <c r="P2005" s="16"/>
    </row>
    <row r="2006" spans="2:16" ht="43.5" customHeight="1" x14ac:dyDescent="0.25">
      <c r="B2006" s="17" t="s">
        <v>4036</v>
      </c>
      <c r="C2006" s="17" t="s">
        <v>4063</v>
      </c>
      <c r="D2006" s="18" t="s">
        <v>4038</v>
      </c>
      <c r="E2006" s="23" t="s">
        <v>4064</v>
      </c>
      <c r="F2006" s="20" t="s">
        <v>4040</v>
      </c>
      <c r="G2006" s="4"/>
      <c r="H2006" s="4"/>
      <c r="I2006" s="5"/>
      <c r="J2006" s="14" t="str">
        <f t="shared" si="62"/>
        <v/>
      </c>
      <c r="K2006" s="15"/>
      <c r="L2006" s="10" t="s">
        <v>25</v>
      </c>
      <c r="M2006" s="10"/>
      <c r="N2006" s="14" t="str">
        <f t="shared" si="63"/>
        <v/>
      </c>
      <c r="O2006" s="10" t="s">
        <v>36</v>
      </c>
      <c r="P2006" s="16"/>
    </row>
    <row r="2007" spans="2:16" ht="43.5" customHeight="1" x14ac:dyDescent="0.25">
      <c r="B2007" s="17" t="s">
        <v>4036</v>
      </c>
      <c r="C2007" s="17" t="s">
        <v>4065</v>
      </c>
      <c r="D2007" s="18" t="s">
        <v>4038</v>
      </c>
      <c r="E2007" s="23" t="s">
        <v>4066</v>
      </c>
      <c r="F2007" s="20" t="s">
        <v>4040</v>
      </c>
      <c r="G2007" s="4"/>
      <c r="H2007" s="4"/>
      <c r="I2007" s="5"/>
      <c r="J2007" s="14" t="str">
        <f t="shared" si="62"/>
        <v/>
      </c>
      <c r="K2007" s="15"/>
      <c r="L2007" s="10" t="s">
        <v>25</v>
      </c>
      <c r="M2007" s="10"/>
      <c r="N2007" s="14" t="str">
        <f t="shared" si="63"/>
        <v/>
      </c>
      <c r="O2007" s="10" t="s">
        <v>36</v>
      </c>
      <c r="P2007" s="16"/>
    </row>
    <row r="2008" spans="2:16" ht="43.5" customHeight="1" x14ac:dyDescent="0.25">
      <c r="B2008" s="17" t="s">
        <v>4036</v>
      </c>
      <c r="C2008" s="17" t="s">
        <v>4067</v>
      </c>
      <c r="D2008" s="18" t="s">
        <v>4038</v>
      </c>
      <c r="E2008" s="23" t="s">
        <v>4068</v>
      </c>
      <c r="F2008" s="20" t="s">
        <v>4040</v>
      </c>
      <c r="G2008" s="4"/>
      <c r="H2008" s="4"/>
      <c r="I2008" s="5"/>
      <c r="J2008" s="14" t="str">
        <f t="shared" si="62"/>
        <v/>
      </c>
      <c r="K2008" s="15"/>
      <c r="L2008" s="10" t="s">
        <v>25</v>
      </c>
      <c r="M2008" s="10"/>
      <c r="N2008" s="14" t="str">
        <f t="shared" si="63"/>
        <v/>
      </c>
      <c r="O2008" s="10" t="s">
        <v>36</v>
      </c>
      <c r="P2008" s="16"/>
    </row>
    <row r="2009" spans="2:16" ht="43.5" customHeight="1" x14ac:dyDescent="0.25">
      <c r="B2009" s="17" t="s">
        <v>4036</v>
      </c>
      <c r="C2009" s="17" t="s">
        <v>4069</v>
      </c>
      <c r="D2009" s="18" t="s">
        <v>4038</v>
      </c>
      <c r="E2009" s="23" t="s">
        <v>4070</v>
      </c>
      <c r="F2009" s="20" t="s">
        <v>4040</v>
      </c>
      <c r="G2009" s="4"/>
      <c r="H2009" s="4"/>
      <c r="I2009" s="5"/>
      <c r="J2009" s="14" t="str">
        <f t="shared" si="62"/>
        <v/>
      </c>
      <c r="K2009" s="15"/>
      <c r="L2009" s="10" t="s">
        <v>25</v>
      </c>
      <c r="M2009" s="10"/>
      <c r="N2009" s="14" t="str">
        <f t="shared" si="63"/>
        <v/>
      </c>
      <c r="O2009" s="10" t="s">
        <v>25</v>
      </c>
      <c r="P2009" s="16"/>
    </row>
    <row r="2010" spans="2:16" ht="43.5" customHeight="1" x14ac:dyDescent="0.25">
      <c r="B2010" s="17" t="s">
        <v>4036</v>
      </c>
      <c r="C2010" s="17" t="s">
        <v>4071</v>
      </c>
      <c r="D2010" s="18" t="s">
        <v>4038</v>
      </c>
      <c r="E2010" s="23" t="s">
        <v>4072</v>
      </c>
      <c r="F2010" s="20" t="s">
        <v>4040</v>
      </c>
      <c r="G2010" s="4"/>
      <c r="H2010" s="4"/>
      <c r="I2010" s="5"/>
      <c r="J2010" s="14" t="str">
        <f t="shared" si="62"/>
        <v/>
      </c>
      <c r="K2010" s="15"/>
      <c r="L2010" s="10" t="s">
        <v>25</v>
      </c>
      <c r="M2010" s="10"/>
      <c r="N2010" s="14" t="str">
        <f t="shared" si="63"/>
        <v/>
      </c>
      <c r="O2010" s="10" t="s">
        <v>25</v>
      </c>
      <c r="P2010" s="16"/>
    </row>
    <row r="2011" spans="2:16" ht="43.5" customHeight="1" x14ac:dyDescent="0.25">
      <c r="B2011" s="17" t="s">
        <v>4036</v>
      </c>
      <c r="C2011" s="17" t="s">
        <v>4073</v>
      </c>
      <c r="D2011" s="18" t="s">
        <v>4038</v>
      </c>
      <c r="E2011" s="23" t="s">
        <v>4074</v>
      </c>
      <c r="F2011" s="20" t="s">
        <v>4040</v>
      </c>
      <c r="G2011" s="4"/>
      <c r="H2011" s="4"/>
      <c r="I2011" s="5"/>
      <c r="J2011" s="14" t="str">
        <f t="shared" si="62"/>
        <v/>
      </c>
      <c r="K2011" s="15"/>
      <c r="L2011" s="10" t="s">
        <v>25</v>
      </c>
      <c r="M2011" s="10"/>
      <c r="N2011" s="14" t="str">
        <f t="shared" si="63"/>
        <v/>
      </c>
      <c r="O2011" s="10" t="s">
        <v>25</v>
      </c>
      <c r="P2011" s="16"/>
    </row>
    <row r="2012" spans="2:16" ht="43.5" customHeight="1" x14ac:dyDescent="0.25">
      <c r="B2012" s="17" t="s">
        <v>4036</v>
      </c>
      <c r="C2012" s="17" t="s">
        <v>4075</v>
      </c>
      <c r="D2012" s="18" t="s">
        <v>4038</v>
      </c>
      <c r="E2012" s="23" t="s">
        <v>4076</v>
      </c>
      <c r="F2012" s="20" t="s">
        <v>4040</v>
      </c>
      <c r="G2012" s="4"/>
      <c r="H2012" s="4"/>
      <c r="I2012" s="5"/>
      <c r="J2012" s="14" t="str">
        <f t="shared" si="62"/>
        <v/>
      </c>
      <c r="K2012" s="15"/>
      <c r="L2012" s="10" t="s">
        <v>25</v>
      </c>
      <c r="M2012" s="10"/>
      <c r="N2012" s="14" t="str">
        <f t="shared" si="63"/>
        <v/>
      </c>
      <c r="O2012" s="10" t="s">
        <v>36</v>
      </c>
      <c r="P2012" s="16"/>
    </row>
    <row r="2013" spans="2:16" ht="43.5" customHeight="1" x14ac:dyDescent="0.25">
      <c r="B2013" s="17" t="s">
        <v>4036</v>
      </c>
      <c r="C2013" s="17" t="s">
        <v>4077</v>
      </c>
      <c r="D2013" s="18" t="s">
        <v>4038</v>
      </c>
      <c r="E2013" s="23" t="s">
        <v>4078</v>
      </c>
      <c r="F2013" s="20" t="s">
        <v>4040</v>
      </c>
      <c r="G2013" s="4"/>
      <c r="H2013" s="4"/>
      <c r="I2013" s="5"/>
      <c r="J2013" s="14" t="str">
        <f t="shared" si="62"/>
        <v/>
      </c>
      <c r="K2013" s="15"/>
      <c r="L2013" s="10" t="s">
        <v>25</v>
      </c>
      <c r="M2013" s="10"/>
      <c r="N2013" s="14" t="str">
        <f t="shared" si="63"/>
        <v/>
      </c>
      <c r="O2013" s="10" t="s">
        <v>36</v>
      </c>
      <c r="P2013" s="16"/>
    </row>
    <row r="2014" spans="2:16" ht="43.5" customHeight="1" x14ac:dyDescent="0.25">
      <c r="B2014" s="17" t="s">
        <v>4036</v>
      </c>
      <c r="C2014" s="17" t="s">
        <v>4079</v>
      </c>
      <c r="D2014" s="18" t="s">
        <v>4038</v>
      </c>
      <c r="E2014" s="23" t="s">
        <v>4080</v>
      </c>
      <c r="F2014" s="20" t="s">
        <v>4040</v>
      </c>
      <c r="G2014" s="4"/>
      <c r="H2014" s="4"/>
      <c r="I2014" s="5"/>
      <c r="J2014" s="14" t="str">
        <f t="shared" si="62"/>
        <v/>
      </c>
      <c r="K2014" s="15"/>
      <c r="L2014" s="10" t="s">
        <v>25</v>
      </c>
      <c r="M2014" s="10"/>
      <c r="N2014" s="14" t="str">
        <f t="shared" si="63"/>
        <v/>
      </c>
      <c r="O2014" s="10" t="s">
        <v>36</v>
      </c>
      <c r="P2014" s="16"/>
    </row>
    <row r="2015" spans="2:16" ht="43.5" customHeight="1" x14ac:dyDescent="0.25">
      <c r="B2015" s="17" t="s">
        <v>4036</v>
      </c>
      <c r="C2015" s="17" t="s">
        <v>4081</v>
      </c>
      <c r="D2015" s="18" t="s">
        <v>4038</v>
      </c>
      <c r="E2015" s="23" t="s">
        <v>4082</v>
      </c>
      <c r="F2015" s="20" t="s">
        <v>4040</v>
      </c>
      <c r="G2015" s="4"/>
      <c r="H2015" s="4"/>
      <c r="I2015" s="5"/>
      <c r="J2015" s="14" t="str">
        <f t="shared" si="62"/>
        <v/>
      </c>
      <c r="K2015" s="15"/>
      <c r="L2015" s="10" t="s">
        <v>25</v>
      </c>
      <c r="M2015" s="10"/>
      <c r="N2015" s="14" t="str">
        <f t="shared" si="63"/>
        <v/>
      </c>
      <c r="O2015" s="10" t="s">
        <v>36</v>
      </c>
      <c r="P2015" s="16"/>
    </row>
    <row r="2016" spans="2:16" ht="43.5" customHeight="1" x14ac:dyDescent="0.25">
      <c r="B2016" s="17" t="s">
        <v>4036</v>
      </c>
      <c r="C2016" s="17" t="s">
        <v>4083</v>
      </c>
      <c r="D2016" s="18" t="s">
        <v>4038</v>
      </c>
      <c r="E2016" s="23" t="s">
        <v>4084</v>
      </c>
      <c r="F2016" s="20" t="s">
        <v>4040</v>
      </c>
      <c r="G2016" s="4"/>
      <c r="H2016" s="4"/>
      <c r="I2016" s="5"/>
      <c r="J2016" s="14" t="str">
        <f t="shared" si="62"/>
        <v/>
      </c>
      <c r="K2016" s="15"/>
      <c r="L2016" s="10" t="s">
        <v>25</v>
      </c>
      <c r="M2016" s="10"/>
      <c r="N2016" s="14" t="str">
        <f t="shared" si="63"/>
        <v/>
      </c>
      <c r="O2016" s="10" t="s">
        <v>36</v>
      </c>
      <c r="P2016" s="16"/>
    </row>
    <row r="2017" spans="2:16" ht="43.5" customHeight="1" x14ac:dyDescent="0.25">
      <c r="B2017" s="17" t="s">
        <v>4036</v>
      </c>
      <c r="C2017" s="17" t="s">
        <v>4085</v>
      </c>
      <c r="D2017" s="18" t="s">
        <v>4038</v>
      </c>
      <c r="E2017" s="23" t="s">
        <v>4086</v>
      </c>
      <c r="F2017" s="20" t="s">
        <v>4040</v>
      </c>
      <c r="G2017" s="4"/>
      <c r="H2017" s="4"/>
      <c r="I2017" s="5"/>
      <c r="J2017" s="14" t="str">
        <f t="shared" si="62"/>
        <v/>
      </c>
      <c r="K2017" s="15"/>
      <c r="L2017" s="10" t="s">
        <v>25</v>
      </c>
      <c r="M2017" s="10"/>
      <c r="N2017" s="14" t="str">
        <f t="shared" si="63"/>
        <v/>
      </c>
      <c r="O2017" s="10" t="s">
        <v>25</v>
      </c>
      <c r="P2017" s="16"/>
    </row>
    <row r="2018" spans="2:16" ht="57.95" customHeight="1" x14ac:dyDescent="0.25">
      <c r="B2018" s="17" t="s">
        <v>4036</v>
      </c>
      <c r="C2018" s="17" t="s">
        <v>4087</v>
      </c>
      <c r="D2018" s="18" t="s">
        <v>4038</v>
      </c>
      <c r="E2018" s="23" t="s">
        <v>4088</v>
      </c>
      <c r="F2018" s="20" t="s">
        <v>4040</v>
      </c>
      <c r="G2018" s="4"/>
      <c r="H2018" s="4"/>
      <c r="I2018" s="5"/>
      <c r="J2018" s="14" t="str">
        <f t="shared" si="62"/>
        <v/>
      </c>
      <c r="K2018" s="15"/>
      <c r="L2018" s="10" t="s">
        <v>25</v>
      </c>
      <c r="M2018" s="10"/>
      <c r="N2018" s="14" t="str">
        <f t="shared" si="63"/>
        <v/>
      </c>
      <c r="O2018" s="10" t="s">
        <v>25</v>
      </c>
      <c r="P2018" s="16"/>
    </row>
    <row r="2019" spans="2:16" ht="43.5" customHeight="1" x14ac:dyDescent="0.25">
      <c r="B2019" s="17" t="s">
        <v>4036</v>
      </c>
      <c r="C2019" s="17" t="s">
        <v>4089</v>
      </c>
      <c r="D2019" s="18" t="s">
        <v>4038</v>
      </c>
      <c r="E2019" s="23" t="s">
        <v>4090</v>
      </c>
      <c r="F2019" s="20" t="s">
        <v>4040</v>
      </c>
      <c r="G2019" s="4"/>
      <c r="H2019" s="4"/>
      <c r="I2019" s="5"/>
      <c r="J2019" s="14" t="str">
        <f t="shared" si="62"/>
        <v/>
      </c>
      <c r="K2019" s="15"/>
      <c r="L2019" s="10" t="s">
        <v>25</v>
      </c>
      <c r="M2019" s="10"/>
      <c r="N2019" s="14" t="str">
        <f t="shared" si="63"/>
        <v/>
      </c>
      <c r="O2019" s="10" t="s">
        <v>36</v>
      </c>
      <c r="P2019" s="16"/>
    </row>
    <row r="2020" spans="2:16" ht="43.5" customHeight="1" x14ac:dyDescent="0.25">
      <c r="B2020" s="17" t="s">
        <v>4036</v>
      </c>
      <c r="C2020" s="17" t="s">
        <v>4091</v>
      </c>
      <c r="D2020" s="18" t="s">
        <v>4038</v>
      </c>
      <c r="E2020" s="23" t="s">
        <v>4092</v>
      </c>
      <c r="F2020" s="20" t="s">
        <v>4040</v>
      </c>
      <c r="G2020" s="4"/>
      <c r="H2020" s="4"/>
      <c r="I2020" s="5"/>
      <c r="J2020" s="14" t="str">
        <f t="shared" si="62"/>
        <v/>
      </c>
      <c r="K2020" s="15"/>
      <c r="L2020" s="10" t="s">
        <v>25</v>
      </c>
      <c r="M2020" s="10"/>
      <c r="N2020" s="14" t="str">
        <f t="shared" si="63"/>
        <v/>
      </c>
      <c r="O2020" s="10" t="s">
        <v>25</v>
      </c>
      <c r="P2020" s="16"/>
    </row>
    <row r="2021" spans="2:16" ht="43.5" customHeight="1" x14ac:dyDescent="0.25">
      <c r="B2021" s="17" t="s">
        <v>4036</v>
      </c>
      <c r="C2021" s="17" t="s">
        <v>4093</v>
      </c>
      <c r="D2021" s="18" t="s">
        <v>4038</v>
      </c>
      <c r="E2021" s="23" t="s">
        <v>4094</v>
      </c>
      <c r="F2021" s="20" t="s">
        <v>4040</v>
      </c>
      <c r="G2021" s="4"/>
      <c r="H2021" s="4"/>
      <c r="I2021" s="5"/>
      <c r="J2021" s="14" t="str">
        <f t="shared" si="62"/>
        <v/>
      </c>
      <c r="K2021" s="15"/>
      <c r="L2021" s="10" t="s">
        <v>25</v>
      </c>
      <c r="M2021" s="10"/>
      <c r="N2021" s="14" t="str">
        <f t="shared" si="63"/>
        <v/>
      </c>
      <c r="O2021" s="10" t="s">
        <v>25</v>
      </c>
      <c r="P2021" s="16"/>
    </row>
    <row r="2022" spans="2:16" ht="43.5" customHeight="1" x14ac:dyDescent="0.25">
      <c r="B2022" s="17" t="s">
        <v>4036</v>
      </c>
      <c r="C2022" s="17" t="s">
        <v>4095</v>
      </c>
      <c r="D2022" s="18" t="s">
        <v>4038</v>
      </c>
      <c r="E2022" s="23" t="s">
        <v>4096</v>
      </c>
      <c r="F2022" s="20" t="s">
        <v>4040</v>
      </c>
      <c r="G2022" s="4"/>
      <c r="H2022" s="4"/>
      <c r="I2022" s="5"/>
      <c r="J2022" s="14" t="str">
        <f t="shared" si="62"/>
        <v/>
      </c>
      <c r="K2022" s="15"/>
      <c r="L2022" s="10" t="s">
        <v>25</v>
      </c>
      <c r="M2022" s="10"/>
      <c r="N2022" s="14" t="str">
        <f t="shared" si="63"/>
        <v/>
      </c>
      <c r="O2022" s="10" t="s">
        <v>25</v>
      </c>
      <c r="P2022" s="16"/>
    </row>
    <row r="2023" spans="2:16" ht="43.5" customHeight="1" x14ac:dyDescent="0.25">
      <c r="B2023" s="17" t="s">
        <v>4036</v>
      </c>
      <c r="C2023" s="17" t="s">
        <v>4097</v>
      </c>
      <c r="D2023" s="18" t="s">
        <v>4038</v>
      </c>
      <c r="E2023" s="23" t="s">
        <v>4098</v>
      </c>
      <c r="F2023" s="20" t="s">
        <v>4040</v>
      </c>
      <c r="G2023" s="4"/>
      <c r="H2023" s="4"/>
      <c r="I2023" s="5"/>
      <c r="J2023" s="14" t="str">
        <f t="shared" si="62"/>
        <v/>
      </c>
      <c r="K2023" s="15"/>
      <c r="L2023" s="10" t="s">
        <v>25</v>
      </c>
      <c r="M2023" s="10"/>
      <c r="N2023" s="14" t="str">
        <f t="shared" si="63"/>
        <v/>
      </c>
      <c r="O2023" s="10" t="s">
        <v>25</v>
      </c>
      <c r="P2023" s="16"/>
    </row>
    <row r="2024" spans="2:16" ht="43.5" customHeight="1" x14ac:dyDescent="0.25">
      <c r="B2024" s="17" t="s">
        <v>4036</v>
      </c>
      <c r="C2024" s="17" t="s">
        <v>4099</v>
      </c>
      <c r="D2024" s="18" t="s">
        <v>4038</v>
      </c>
      <c r="E2024" s="23" t="s">
        <v>4100</v>
      </c>
      <c r="F2024" s="20" t="s">
        <v>4040</v>
      </c>
      <c r="G2024" s="4"/>
      <c r="H2024" s="4"/>
      <c r="I2024" s="5"/>
      <c r="J2024" s="14" t="str">
        <f t="shared" si="62"/>
        <v/>
      </c>
      <c r="K2024" s="15"/>
      <c r="L2024" s="10" t="s">
        <v>25</v>
      </c>
      <c r="M2024" s="10"/>
      <c r="N2024" s="14" t="str">
        <f t="shared" si="63"/>
        <v/>
      </c>
      <c r="O2024" s="10" t="s">
        <v>25</v>
      </c>
      <c r="P2024" s="16"/>
    </row>
    <row r="2025" spans="2:16" ht="43.5" customHeight="1" x14ac:dyDescent="0.25">
      <c r="B2025" s="17" t="s">
        <v>4036</v>
      </c>
      <c r="C2025" s="17" t="s">
        <v>4101</v>
      </c>
      <c r="D2025" s="18" t="s">
        <v>4038</v>
      </c>
      <c r="E2025" s="23" t="s">
        <v>4102</v>
      </c>
      <c r="F2025" s="20" t="s">
        <v>4040</v>
      </c>
      <c r="G2025" s="4"/>
      <c r="H2025" s="4"/>
      <c r="I2025" s="5"/>
      <c r="J2025" s="14" t="str">
        <f t="shared" si="62"/>
        <v/>
      </c>
      <c r="K2025" s="15"/>
      <c r="L2025" s="10" t="s">
        <v>25</v>
      </c>
      <c r="M2025" s="10"/>
      <c r="N2025" s="14" t="str">
        <f t="shared" si="63"/>
        <v/>
      </c>
      <c r="O2025" s="10" t="s">
        <v>25</v>
      </c>
      <c r="P2025" s="16"/>
    </row>
    <row r="2026" spans="2:16" ht="43.5" customHeight="1" x14ac:dyDescent="0.25">
      <c r="B2026" s="17" t="s">
        <v>4036</v>
      </c>
      <c r="C2026" s="17" t="s">
        <v>4103</v>
      </c>
      <c r="D2026" s="18" t="s">
        <v>4038</v>
      </c>
      <c r="E2026" s="23" t="s">
        <v>4104</v>
      </c>
      <c r="F2026" s="20" t="s">
        <v>4040</v>
      </c>
      <c r="G2026" s="4"/>
      <c r="H2026" s="4"/>
      <c r="I2026" s="5"/>
      <c r="J2026" s="14" t="str">
        <f t="shared" si="62"/>
        <v/>
      </c>
      <c r="K2026" s="15"/>
      <c r="L2026" s="10" t="s">
        <v>25</v>
      </c>
      <c r="M2026" s="10"/>
      <c r="N2026" s="14" t="str">
        <f t="shared" si="63"/>
        <v/>
      </c>
      <c r="O2026" s="10" t="s">
        <v>25</v>
      </c>
      <c r="P2026" s="16"/>
    </row>
    <row r="2027" spans="2:16" ht="43.5" customHeight="1" x14ac:dyDescent="0.25">
      <c r="B2027" s="17" t="s">
        <v>4036</v>
      </c>
      <c r="C2027" s="17" t="s">
        <v>4105</v>
      </c>
      <c r="D2027" s="18" t="s">
        <v>4038</v>
      </c>
      <c r="E2027" s="23" t="s">
        <v>4106</v>
      </c>
      <c r="F2027" s="20" t="s">
        <v>4040</v>
      </c>
      <c r="G2027" s="4"/>
      <c r="H2027" s="4"/>
      <c r="I2027" s="5"/>
      <c r="J2027" s="14" t="str">
        <f t="shared" si="62"/>
        <v/>
      </c>
      <c r="K2027" s="15"/>
      <c r="L2027" s="10" t="s">
        <v>25</v>
      </c>
      <c r="M2027" s="10"/>
      <c r="N2027" s="14" t="str">
        <f t="shared" si="63"/>
        <v/>
      </c>
      <c r="O2027" s="10" t="s">
        <v>36</v>
      </c>
      <c r="P2027" s="16"/>
    </row>
    <row r="2028" spans="2:16" ht="43.5" customHeight="1" x14ac:dyDescent="0.25">
      <c r="B2028" s="17" t="s">
        <v>4036</v>
      </c>
      <c r="C2028" s="17" t="s">
        <v>4107</v>
      </c>
      <c r="D2028" s="18" t="s">
        <v>4038</v>
      </c>
      <c r="E2028" s="23" t="s">
        <v>4108</v>
      </c>
      <c r="F2028" s="20" t="s">
        <v>4040</v>
      </c>
      <c r="G2028" s="4"/>
      <c r="H2028" s="4"/>
      <c r="I2028" s="5"/>
      <c r="J2028" s="14" t="str">
        <f t="shared" si="62"/>
        <v/>
      </c>
      <c r="K2028" s="15"/>
      <c r="L2028" s="10" t="s">
        <v>25</v>
      </c>
      <c r="M2028" s="10"/>
      <c r="N2028" s="14" t="str">
        <f t="shared" si="63"/>
        <v/>
      </c>
      <c r="O2028" s="10" t="s">
        <v>36</v>
      </c>
      <c r="P2028" s="16"/>
    </row>
    <row r="2029" spans="2:16" ht="43.5" customHeight="1" x14ac:dyDescent="0.25">
      <c r="B2029" s="17" t="s">
        <v>4036</v>
      </c>
      <c r="C2029" s="17" t="s">
        <v>4109</v>
      </c>
      <c r="D2029" s="18" t="s">
        <v>4038</v>
      </c>
      <c r="E2029" s="23" t="s">
        <v>4110</v>
      </c>
      <c r="F2029" s="20" t="s">
        <v>4040</v>
      </c>
      <c r="G2029" s="4"/>
      <c r="H2029" s="4"/>
      <c r="I2029" s="5"/>
      <c r="J2029" s="14" t="str">
        <f t="shared" si="62"/>
        <v/>
      </c>
      <c r="K2029" s="15"/>
      <c r="L2029" s="10" t="s">
        <v>25</v>
      </c>
      <c r="M2029" s="10"/>
      <c r="N2029" s="14" t="str">
        <f t="shared" si="63"/>
        <v/>
      </c>
      <c r="O2029" s="10" t="s">
        <v>36</v>
      </c>
      <c r="P2029" s="16"/>
    </row>
    <row r="2030" spans="2:16" ht="43.5" customHeight="1" x14ac:dyDescent="0.25">
      <c r="B2030" s="17" t="s">
        <v>4036</v>
      </c>
      <c r="C2030" s="17" t="s">
        <v>4111</v>
      </c>
      <c r="D2030" s="18" t="s">
        <v>4038</v>
      </c>
      <c r="E2030" s="23" t="s">
        <v>4112</v>
      </c>
      <c r="F2030" s="20" t="s">
        <v>4040</v>
      </c>
      <c r="G2030" s="4"/>
      <c r="H2030" s="4"/>
      <c r="I2030" s="5"/>
      <c r="J2030" s="14" t="str">
        <f t="shared" si="62"/>
        <v/>
      </c>
      <c r="K2030" s="15"/>
      <c r="L2030" s="10" t="s">
        <v>25</v>
      </c>
      <c r="M2030" s="10"/>
      <c r="N2030" s="14" t="str">
        <f t="shared" si="63"/>
        <v/>
      </c>
      <c r="O2030" s="10" t="s">
        <v>36</v>
      </c>
      <c r="P2030" s="16"/>
    </row>
    <row r="2031" spans="2:16" ht="43.5" customHeight="1" x14ac:dyDescent="0.25">
      <c r="B2031" s="17" t="s">
        <v>4036</v>
      </c>
      <c r="C2031" s="17" t="s">
        <v>4113</v>
      </c>
      <c r="D2031" s="18" t="s">
        <v>4038</v>
      </c>
      <c r="E2031" s="23" t="s">
        <v>4114</v>
      </c>
      <c r="F2031" s="20" t="s">
        <v>4040</v>
      </c>
      <c r="G2031" s="4"/>
      <c r="H2031" s="4"/>
      <c r="I2031" s="5"/>
      <c r="J2031" s="14" t="str">
        <f t="shared" si="62"/>
        <v/>
      </c>
      <c r="K2031" s="15"/>
      <c r="L2031" s="10" t="s">
        <v>25</v>
      </c>
      <c r="M2031" s="10"/>
      <c r="N2031" s="14" t="str">
        <f t="shared" si="63"/>
        <v/>
      </c>
      <c r="O2031" s="10" t="s">
        <v>36</v>
      </c>
      <c r="P2031" s="16"/>
    </row>
    <row r="2032" spans="2:16" ht="43.5" customHeight="1" x14ac:dyDescent="0.25">
      <c r="B2032" s="17" t="s">
        <v>4036</v>
      </c>
      <c r="C2032" s="17" t="s">
        <v>4115</v>
      </c>
      <c r="D2032" s="18" t="s">
        <v>4038</v>
      </c>
      <c r="E2032" s="23" t="s">
        <v>4116</v>
      </c>
      <c r="F2032" s="20" t="s">
        <v>4040</v>
      </c>
      <c r="G2032" s="4"/>
      <c r="H2032" s="4"/>
      <c r="I2032" s="5"/>
      <c r="J2032" s="14" t="str">
        <f t="shared" si="62"/>
        <v/>
      </c>
      <c r="K2032" s="15"/>
      <c r="L2032" s="10" t="s">
        <v>25</v>
      </c>
      <c r="M2032" s="10"/>
      <c r="N2032" s="14" t="str">
        <f t="shared" si="63"/>
        <v/>
      </c>
      <c r="O2032" s="10" t="s">
        <v>36</v>
      </c>
      <c r="P2032" s="16"/>
    </row>
    <row r="2033" spans="2:16" ht="43.5" customHeight="1" x14ac:dyDescent="0.25">
      <c r="B2033" s="17" t="s">
        <v>4036</v>
      </c>
      <c r="C2033" s="17" t="s">
        <v>4117</v>
      </c>
      <c r="D2033" s="18" t="s">
        <v>4038</v>
      </c>
      <c r="E2033" s="23" t="s">
        <v>4118</v>
      </c>
      <c r="F2033" s="20" t="s">
        <v>4040</v>
      </c>
      <c r="G2033" s="4"/>
      <c r="H2033" s="4"/>
      <c r="I2033" s="5"/>
      <c r="J2033" s="14" t="str">
        <f t="shared" si="62"/>
        <v/>
      </c>
      <c r="K2033" s="15"/>
      <c r="L2033" s="10" t="s">
        <v>25</v>
      </c>
      <c r="M2033" s="10"/>
      <c r="N2033" s="14" t="str">
        <f t="shared" si="63"/>
        <v/>
      </c>
      <c r="O2033" s="10" t="s">
        <v>36</v>
      </c>
      <c r="P2033" s="16"/>
    </row>
    <row r="2034" spans="2:16" ht="43.5" customHeight="1" x14ac:dyDescent="0.25">
      <c r="B2034" s="17" t="s">
        <v>4036</v>
      </c>
      <c r="C2034" s="17" t="s">
        <v>4119</v>
      </c>
      <c r="D2034" s="18" t="s">
        <v>4038</v>
      </c>
      <c r="E2034" s="23" t="s">
        <v>4120</v>
      </c>
      <c r="F2034" s="20" t="s">
        <v>4040</v>
      </c>
      <c r="G2034" s="4"/>
      <c r="H2034" s="4"/>
      <c r="I2034" s="5"/>
      <c r="J2034" s="14" t="str">
        <f t="shared" si="62"/>
        <v/>
      </c>
      <c r="K2034" s="15"/>
      <c r="L2034" s="10" t="s">
        <v>25</v>
      </c>
      <c r="M2034" s="10"/>
      <c r="N2034" s="14" t="str">
        <f t="shared" si="63"/>
        <v/>
      </c>
      <c r="O2034" s="10" t="s">
        <v>36</v>
      </c>
      <c r="P2034" s="16"/>
    </row>
    <row r="2035" spans="2:16" ht="43.5" customHeight="1" x14ac:dyDescent="0.25">
      <c r="B2035" s="17" t="s">
        <v>4036</v>
      </c>
      <c r="C2035" s="17" t="s">
        <v>4121</v>
      </c>
      <c r="D2035" s="18" t="s">
        <v>4038</v>
      </c>
      <c r="E2035" s="23" t="s">
        <v>4122</v>
      </c>
      <c r="F2035" s="20" t="s">
        <v>4040</v>
      </c>
      <c r="G2035" s="4"/>
      <c r="H2035" s="4"/>
      <c r="I2035" s="5"/>
      <c r="J2035" s="14" t="str">
        <f t="shared" si="62"/>
        <v/>
      </c>
      <c r="K2035" s="15"/>
      <c r="L2035" s="10" t="s">
        <v>25</v>
      </c>
      <c r="M2035" s="10"/>
      <c r="N2035" s="14" t="str">
        <f t="shared" si="63"/>
        <v/>
      </c>
      <c r="O2035" s="10" t="s">
        <v>36</v>
      </c>
      <c r="P2035" s="16"/>
    </row>
    <row r="2036" spans="2:16" ht="43.5" customHeight="1" x14ac:dyDescent="0.25">
      <c r="B2036" s="17" t="s">
        <v>4036</v>
      </c>
      <c r="C2036" s="17" t="s">
        <v>4123</v>
      </c>
      <c r="D2036" s="18" t="s">
        <v>4038</v>
      </c>
      <c r="E2036" s="23" t="s">
        <v>4124</v>
      </c>
      <c r="F2036" s="20" t="s">
        <v>4040</v>
      </c>
      <c r="G2036" s="4"/>
      <c r="H2036" s="4"/>
      <c r="I2036" s="5"/>
      <c r="J2036" s="14" t="str">
        <f t="shared" si="62"/>
        <v/>
      </c>
      <c r="K2036" s="15"/>
      <c r="L2036" s="10" t="s">
        <v>25</v>
      </c>
      <c r="M2036" s="10"/>
      <c r="N2036" s="14" t="str">
        <f t="shared" si="63"/>
        <v/>
      </c>
      <c r="O2036" s="10" t="s">
        <v>36</v>
      </c>
      <c r="P2036" s="16"/>
    </row>
    <row r="2037" spans="2:16" ht="43.5" customHeight="1" x14ac:dyDescent="0.25">
      <c r="B2037" s="17" t="s">
        <v>4036</v>
      </c>
      <c r="C2037" s="17" t="s">
        <v>4125</v>
      </c>
      <c r="D2037" s="18" t="s">
        <v>4038</v>
      </c>
      <c r="E2037" s="23" t="s">
        <v>4126</v>
      </c>
      <c r="F2037" s="20" t="s">
        <v>4040</v>
      </c>
      <c r="G2037" s="4"/>
      <c r="H2037" s="4"/>
      <c r="I2037" s="5"/>
      <c r="J2037" s="14" t="str">
        <f t="shared" si="62"/>
        <v/>
      </c>
      <c r="K2037" s="15"/>
      <c r="L2037" s="10" t="s">
        <v>25</v>
      </c>
      <c r="M2037" s="10"/>
      <c r="N2037" s="14" t="str">
        <f t="shared" si="63"/>
        <v/>
      </c>
      <c r="O2037" s="10" t="s">
        <v>36</v>
      </c>
      <c r="P2037" s="16"/>
    </row>
    <row r="2038" spans="2:16" ht="43.5" customHeight="1" x14ac:dyDescent="0.25">
      <c r="B2038" s="17" t="s">
        <v>4036</v>
      </c>
      <c r="C2038" s="17" t="s">
        <v>4127</v>
      </c>
      <c r="D2038" s="18" t="s">
        <v>4038</v>
      </c>
      <c r="E2038" s="23" t="s">
        <v>4128</v>
      </c>
      <c r="F2038" s="20" t="s">
        <v>4040</v>
      </c>
      <c r="G2038" s="4"/>
      <c r="H2038" s="4"/>
      <c r="I2038" s="5"/>
      <c r="J2038" s="14" t="str">
        <f t="shared" si="62"/>
        <v/>
      </c>
      <c r="K2038" s="15"/>
      <c r="L2038" s="10" t="s">
        <v>25</v>
      </c>
      <c r="M2038" s="10"/>
      <c r="N2038" s="14" t="str">
        <f t="shared" si="63"/>
        <v/>
      </c>
      <c r="O2038" s="10" t="s">
        <v>36</v>
      </c>
      <c r="P2038" s="16"/>
    </row>
    <row r="2039" spans="2:16" ht="43.5" customHeight="1" x14ac:dyDescent="0.25">
      <c r="B2039" s="17" t="s">
        <v>4036</v>
      </c>
      <c r="C2039" s="17" t="s">
        <v>4129</v>
      </c>
      <c r="D2039" s="18" t="s">
        <v>4038</v>
      </c>
      <c r="E2039" s="23" t="s">
        <v>4130</v>
      </c>
      <c r="F2039" s="20" t="s">
        <v>4040</v>
      </c>
      <c r="G2039" s="4"/>
      <c r="H2039" s="4"/>
      <c r="I2039" s="5"/>
      <c r="J2039" s="14" t="str">
        <f t="shared" si="62"/>
        <v/>
      </c>
      <c r="K2039" s="15"/>
      <c r="L2039" s="10" t="s">
        <v>25</v>
      </c>
      <c r="M2039" s="10"/>
      <c r="N2039" s="14" t="str">
        <f t="shared" si="63"/>
        <v/>
      </c>
      <c r="O2039" s="10" t="s">
        <v>36</v>
      </c>
      <c r="P2039" s="16"/>
    </row>
    <row r="2040" spans="2:16" ht="43.5" customHeight="1" x14ac:dyDescent="0.25">
      <c r="B2040" s="17" t="s">
        <v>4036</v>
      </c>
      <c r="C2040" s="17" t="s">
        <v>4131</v>
      </c>
      <c r="D2040" s="18" t="s">
        <v>4038</v>
      </c>
      <c r="E2040" s="23" t="s">
        <v>4132</v>
      </c>
      <c r="F2040" s="20" t="s">
        <v>4040</v>
      </c>
      <c r="G2040" s="4"/>
      <c r="H2040" s="4"/>
      <c r="I2040" s="5"/>
      <c r="J2040" s="14" t="str">
        <f t="shared" si="62"/>
        <v/>
      </c>
      <c r="K2040" s="15"/>
      <c r="L2040" s="10" t="s">
        <v>25</v>
      </c>
      <c r="M2040" s="10"/>
      <c r="N2040" s="14" t="str">
        <f t="shared" si="63"/>
        <v/>
      </c>
      <c r="O2040" s="10" t="s">
        <v>36</v>
      </c>
      <c r="P2040" s="16"/>
    </row>
    <row r="2041" spans="2:16" ht="43.5" customHeight="1" x14ac:dyDescent="0.25">
      <c r="B2041" s="17" t="s">
        <v>4036</v>
      </c>
      <c r="C2041" s="17" t="s">
        <v>4133</v>
      </c>
      <c r="D2041" s="18" t="s">
        <v>4038</v>
      </c>
      <c r="E2041" s="23" t="s">
        <v>4134</v>
      </c>
      <c r="F2041" s="20" t="s">
        <v>4040</v>
      </c>
      <c r="G2041" s="4"/>
      <c r="H2041" s="4"/>
      <c r="I2041" s="5"/>
      <c r="J2041" s="14" t="str">
        <f t="shared" si="62"/>
        <v/>
      </c>
      <c r="K2041" s="15"/>
      <c r="L2041" s="10" t="s">
        <v>25</v>
      </c>
      <c r="M2041" s="10"/>
      <c r="N2041" s="14" t="str">
        <f t="shared" si="63"/>
        <v/>
      </c>
      <c r="O2041" s="10" t="s">
        <v>36</v>
      </c>
      <c r="P2041" s="16"/>
    </row>
    <row r="2042" spans="2:16" ht="43.5" customHeight="1" x14ac:dyDescent="0.25">
      <c r="B2042" s="17" t="s">
        <v>4036</v>
      </c>
      <c r="C2042" s="17" t="s">
        <v>4135</v>
      </c>
      <c r="D2042" s="18" t="s">
        <v>4038</v>
      </c>
      <c r="E2042" s="23" t="s">
        <v>4136</v>
      </c>
      <c r="F2042" s="20" t="s">
        <v>4040</v>
      </c>
      <c r="G2042" s="4"/>
      <c r="H2042" s="4"/>
      <c r="I2042" s="5"/>
      <c r="J2042" s="14" t="str">
        <f t="shared" si="62"/>
        <v/>
      </c>
      <c r="K2042" s="15"/>
      <c r="L2042" s="10" t="s">
        <v>25</v>
      </c>
      <c r="M2042" s="10"/>
      <c r="N2042" s="14" t="str">
        <f t="shared" si="63"/>
        <v/>
      </c>
      <c r="O2042" s="10" t="s">
        <v>36</v>
      </c>
      <c r="P2042" s="16"/>
    </row>
    <row r="2043" spans="2:16" ht="43.5" customHeight="1" x14ac:dyDescent="0.25">
      <c r="B2043" s="17" t="s">
        <v>4036</v>
      </c>
      <c r="C2043" s="17" t="s">
        <v>4137</v>
      </c>
      <c r="D2043" s="18" t="s">
        <v>4038</v>
      </c>
      <c r="E2043" s="23" t="s">
        <v>4138</v>
      </c>
      <c r="F2043" s="20" t="s">
        <v>4040</v>
      </c>
      <c r="G2043" s="4"/>
      <c r="H2043" s="4"/>
      <c r="I2043" s="5"/>
      <c r="J2043" s="14" t="str">
        <f t="shared" si="62"/>
        <v/>
      </c>
      <c r="K2043" s="15"/>
      <c r="L2043" s="10" t="s">
        <v>25</v>
      </c>
      <c r="M2043" s="10"/>
      <c r="N2043" s="14" t="str">
        <f t="shared" si="63"/>
        <v/>
      </c>
      <c r="O2043" s="10" t="s">
        <v>36</v>
      </c>
      <c r="P2043" s="16"/>
    </row>
    <row r="2044" spans="2:16" ht="43.5" customHeight="1" x14ac:dyDescent="0.25">
      <c r="B2044" s="17" t="s">
        <v>4036</v>
      </c>
      <c r="C2044" s="17" t="s">
        <v>4139</v>
      </c>
      <c r="D2044" s="18" t="s">
        <v>4038</v>
      </c>
      <c r="E2044" s="23" t="s">
        <v>4140</v>
      </c>
      <c r="F2044" s="20" t="s">
        <v>4040</v>
      </c>
      <c r="G2044" s="4"/>
      <c r="H2044" s="4"/>
      <c r="I2044" s="5"/>
      <c r="J2044" s="14" t="str">
        <f t="shared" si="62"/>
        <v/>
      </c>
      <c r="K2044" s="15"/>
      <c r="L2044" s="10" t="s">
        <v>25</v>
      </c>
      <c r="M2044" s="10"/>
      <c r="N2044" s="14" t="str">
        <f t="shared" si="63"/>
        <v/>
      </c>
      <c r="O2044" s="10" t="s">
        <v>36</v>
      </c>
      <c r="P2044" s="16"/>
    </row>
    <row r="2045" spans="2:16" ht="43.5" customHeight="1" x14ac:dyDescent="0.25">
      <c r="B2045" s="17" t="s">
        <v>4036</v>
      </c>
      <c r="C2045" s="17" t="s">
        <v>4141</v>
      </c>
      <c r="D2045" s="18" t="s">
        <v>4038</v>
      </c>
      <c r="E2045" s="23" t="s">
        <v>4142</v>
      </c>
      <c r="F2045" s="20" t="s">
        <v>4040</v>
      </c>
      <c r="G2045" s="4"/>
      <c r="H2045" s="4"/>
      <c r="I2045" s="5"/>
      <c r="J2045" s="14" t="str">
        <f t="shared" si="62"/>
        <v/>
      </c>
      <c r="K2045" s="15"/>
      <c r="L2045" s="10" t="s">
        <v>25</v>
      </c>
      <c r="M2045" s="10"/>
      <c r="N2045" s="14" t="str">
        <f t="shared" si="63"/>
        <v/>
      </c>
      <c r="O2045" s="10" t="s">
        <v>36</v>
      </c>
      <c r="P2045" s="16"/>
    </row>
    <row r="2046" spans="2:16" ht="43.5" customHeight="1" x14ac:dyDescent="0.25">
      <c r="B2046" s="17" t="s">
        <v>4036</v>
      </c>
      <c r="C2046" s="17" t="s">
        <v>4143</v>
      </c>
      <c r="D2046" s="18" t="s">
        <v>4038</v>
      </c>
      <c r="E2046" s="23" t="s">
        <v>4144</v>
      </c>
      <c r="F2046" s="20" t="s">
        <v>4040</v>
      </c>
      <c r="G2046" s="4"/>
      <c r="H2046" s="4"/>
      <c r="I2046" s="5"/>
      <c r="J2046" s="14" t="str">
        <f t="shared" si="62"/>
        <v/>
      </c>
      <c r="K2046" s="15"/>
      <c r="L2046" s="10" t="s">
        <v>25</v>
      </c>
      <c r="M2046" s="10"/>
      <c r="N2046" s="14" t="str">
        <f t="shared" si="63"/>
        <v/>
      </c>
      <c r="O2046" s="10" t="s">
        <v>36</v>
      </c>
      <c r="P2046" s="16"/>
    </row>
    <row r="2047" spans="2:16" ht="43.5" customHeight="1" x14ac:dyDescent="0.25">
      <c r="B2047" s="17" t="s">
        <v>4036</v>
      </c>
      <c r="C2047" s="17" t="s">
        <v>4145</v>
      </c>
      <c r="D2047" s="18" t="s">
        <v>4038</v>
      </c>
      <c r="E2047" s="23" t="s">
        <v>4146</v>
      </c>
      <c r="F2047" s="20" t="s">
        <v>4040</v>
      </c>
      <c r="G2047" s="4"/>
      <c r="H2047" s="4"/>
      <c r="I2047" s="5"/>
      <c r="J2047" s="14" t="str">
        <f t="shared" si="62"/>
        <v/>
      </c>
      <c r="K2047" s="15"/>
      <c r="L2047" s="10" t="s">
        <v>25</v>
      </c>
      <c r="M2047" s="10"/>
      <c r="N2047" s="14" t="str">
        <f t="shared" si="63"/>
        <v/>
      </c>
      <c r="O2047" s="10" t="s">
        <v>36</v>
      </c>
      <c r="P2047" s="16"/>
    </row>
    <row r="2048" spans="2:16" ht="43.5" customHeight="1" x14ac:dyDescent="0.25">
      <c r="B2048" s="17" t="s">
        <v>4036</v>
      </c>
      <c r="C2048" s="17" t="s">
        <v>4147</v>
      </c>
      <c r="D2048" s="18" t="s">
        <v>4038</v>
      </c>
      <c r="E2048" s="23" t="s">
        <v>4148</v>
      </c>
      <c r="F2048" s="20" t="s">
        <v>4040</v>
      </c>
      <c r="G2048" s="4"/>
      <c r="H2048" s="4"/>
      <c r="I2048" s="5"/>
      <c r="J2048" s="14" t="str">
        <f t="shared" si="62"/>
        <v/>
      </c>
      <c r="K2048" s="15"/>
      <c r="L2048" s="10" t="s">
        <v>25</v>
      </c>
      <c r="M2048" s="10"/>
      <c r="N2048" s="14" t="str">
        <f t="shared" si="63"/>
        <v/>
      </c>
      <c r="O2048" s="10" t="s">
        <v>36</v>
      </c>
      <c r="P2048" s="16"/>
    </row>
    <row r="2049" spans="2:16" ht="43.5" customHeight="1" x14ac:dyDescent="0.25">
      <c r="B2049" s="17" t="s">
        <v>4036</v>
      </c>
      <c r="C2049" s="17" t="s">
        <v>4149</v>
      </c>
      <c r="D2049" s="18" t="s">
        <v>4038</v>
      </c>
      <c r="E2049" s="23" t="s">
        <v>4150</v>
      </c>
      <c r="F2049" s="20" t="s">
        <v>4040</v>
      </c>
      <c r="G2049" s="4"/>
      <c r="H2049" s="4"/>
      <c r="I2049" s="5"/>
      <c r="J2049" s="14" t="str">
        <f t="shared" si="62"/>
        <v/>
      </c>
      <c r="K2049" s="15"/>
      <c r="L2049" s="10" t="s">
        <v>25</v>
      </c>
      <c r="M2049" s="10"/>
      <c r="N2049" s="14" t="str">
        <f t="shared" si="63"/>
        <v/>
      </c>
      <c r="O2049" s="10" t="s">
        <v>36</v>
      </c>
      <c r="P2049" s="16"/>
    </row>
    <row r="2050" spans="2:16" ht="43.5" customHeight="1" x14ac:dyDescent="0.25">
      <c r="B2050" s="17" t="s">
        <v>4036</v>
      </c>
      <c r="C2050" s="17" t="s">
        <v>4151</v>
      </c>
      <c r="D2050" s="18" t="s">
        <v>4038</v>
      </c>
      <c r="E2050" s="23" t="s">
        <v>4152</v>
      </c>
      <c r="F2050" s="20" t="s">
        <v>4040</v>
      </c>
      <c r="G2050" s="4"/>
      <c r="H2050" s="4"/>
      <c r="I2050" s="5"/>
      <c r="J2050" s="14" t="str">
        <f t="shared" si="62"/>
        <v/>
      </c>
      <c r="K2050" s="15"/>
      <c r="L2050" s="10" t="s">
        <v>25</v>
      </c>
      <c r="M2050" s="10"/>
      <c r="N2050" s="14" t="str">
        <f t="shared" si="63"/>
        <v/>
      </c>
      <c r="O2050" s="10" t="s">
        <v>36</v>
      </c>
      <c r="P2050" s="16"/>
    </row>
    <row r="2051" spans="2:16" ht="43.5" customHeight="1" x14ac:dyDescent="0.25">
      <c r="B2051" s="17" t="s">
        <v>4036</v>
      </c>
      <c r="C2051" s="17" t="s">
        <v>4153</v>
      </c>
      <c r="D2051" s="18" t="s">
        <v>4038</v>
      </c>
      <c r="E2051" s="23" t="s">
        <v>4154</v>
      </c>
      <c r="F2051" s="20" t="s">
        <v>4040</v>
      </c>
      <c r="G2051" s="4"/>
      <c r="H2051" s="4"/>
      <c r="I2051" s="5"/>
      <c r="J2051" s="14" t="str">
        <f t="shared" si="62"/>
        <v/>
      </c>
      <c r="K2051" s="15"/>
      <c r="L2051" s="10" t="s">
        <v>25</v>
      </c>
      <c r="M2051" s="10"/>
      <c r="N2051" s="14" t="str">
        <f t="shared" si="63"/>
        <v/>
      </c>
      <c r="O2051" s="10" t="s">
        <v>36</v>
      </c>
      <c r="P2051" s="16"/>
    </row>
    <row r="2052" spans="2:16" ht="43.5" customHeight="1" x14ac:dyDescent="0.25">
      <c r="B2052" s="17" t="s">
        <v>4036</v>
      </c>
      <c r="C2052" s="17" t="s">
        <v>4155</v>
      </c>
      <c r="D2052" s="18" t="s">
        <v>4038</v>
      </c>
      <c r="E2052" s="23" t="s">
        <v>4156</v>
      </c>
      <c r="F2052" s="20" t="s">
        <v>4040</v>
      </c>
      <c r="G2052" s="4"/>
      <c r="H2052" s="4"/>
      <c r="I2052" s="5"/>
      <c r="J2052" s="14" t="str">
        <f t="shared" si="62"/>
        <v/>
      </c>
      <c r="K2052" s="15"/>
      <c r="L2052" s="10" t="s">
        <v>25</v>
      </c>
      <c r="M2052" s="10"/>
      <c r="N2052" s="14" t="str">
        <f t="shared" si="63"/>
        <v/>
      </c>
      <c r="O2052" s="10" t="s">
        <v>36</v>
      </c>
      <c r="P2052" s="16"/>
    </row>
    <row r="2053" spans="2:16" ht="43.5" customHeight="1" x14ac:dyDescent="0.25">
      <c r="B2053" s="17" t="s">
        <v>4036</v>
      </c>
      <c r="C2053" s="17" t="s">
        <v>4157</v>
      </c>
      <c r="D2053" s="18" t="s">
        <v>4038</v>
      </c>
      <c r="E2053" s="23" t="s">
        <v>4158</v>
      </c>
      <c r="F2053" s="20" t="s">
        <v>4040</v>
      </c>
      <c r="G2053" s="4"/>
      <c r="H2053" s="4"/>
      <c r="I2053" s="5"/>
      <c r="J2053" s="14" t="str">
        <f t="shared" si="62"/>
        <v/>
      </c>
      <c r="K2053" s="15"/>
      <c r="L2053" s="10" t="s">
        <v>25</v>
      </c>
      <c r="M2053" s="10"/>
      <c r="N2053" s="14" t="str">
        <f t="shared" si="63"/>
        <v/>
      </c>
      <c r="O2053" s="10" t="s">
        <v>36</v>
      </c>
      <c r="P2053" s="16"/>
    </row>
    <row r="2054" spans="2:16" ht="43.5" customHeight="1" x14ac:dyDescent="0.25">
      <c r="B2054" s="17" t="s">
        <v>4036</v>
      </c>
      <c r="C2054" s="17" t="s">
        <v>4159</v>
      </c>
      <c r="D2054" s="18" t="s">
        <v>4038</v>
      </c>
      <c r="E2054" s="23" t="s">
        <v>4160</v>
      </c>
      <c r="F2054" s="20" t="s">
        <v>4040</v>
      </c>
      <c r="G2054" s="4"/>
      <c r="H2054" s="4"/>
      <c r="I2054" s="5"/>
      <c r="J2054" s="14" t="str">
        <f t="shared" si="62"/>
        <v/>
      </c>
      <c r="K2054" s="15"/>
      <c r="L2054" s="10" t="s">
        <v>25</v>
      </c>
      <c r="M2054" s="10"/>
      <c r="N2054" s="14" t="str">
        <f t="shared" si="63"/>
        <v/>
      </c>
      <c r="O2054" s="10" t="s">
        <v>36</v>
      </c>
      <c r="P2054" s="16"/>
    </row>
    <row r="2055" spans="2:16" ht="43.5" customHeight="1" x14ac:dyDescent="0.25">
      <c r="B2055" s="17" t="s">
        <v>4036</v>
      </c>
      <c r="C2055" s="17" t="s">
        <v>4161</v>
      </c>
      <c r="D2055" s="18" t="s">
        <v>4038</v>
      </c>
      <c r="E2055" s="23" t="s">
        <v>4162</v>
      </c>
      <c r="F2055" s="20" t="s">
        <v>4040</v>
      </c>
      <c r="G2055" s="4"/>
      <c r="H2055" s="4"/>
      <c r="I2055" s="5"/>
      <c r="J2055" s="14" t="str">
        <f t="shared" ref="J2055:J2096" si="64">IF(G2055&lt;&gt;"Sim","",IF(H2055="Atende",5,IF(H2055="Atende parcialmente",2,IF(H2055="Não atende",0,""))))</f>
        <v/>
      </c>
      <c r="K2055" s="15"/>
      <c r="L2055" s="10" t="s">
        <v>25</v>
      </c>
      <c r="M2055" s="10"/>
      <c r="N2055" s="14" t="str">
        <f t="shared" ref="N2055:N2096" si="65">IF(L2055&lt;&gt;"Sim","",IF(M2055="Atende",5,IF(M2055="Atende parcialmente",2,IF(M2055="Não atende",0,""))))</f>
        <v/>
      </c>
      <c r="O2055" s="10" t="s">
        <v>36</v>
      </c>
      <c r="P2055" s="16"/>
    </row>
    <row r="2056" spans="2:16" ht="57.95" customHeight="1" x14ac:dyDescent="0.25">
      <c r="B2056" s="17" t="s">
        <v>4036</v>
      </c>
      <c r="C2056" s="17" t="s">
        <v>4163</v>
      </c>
      <c r="D2056" s="18" t="s">
        <v>4038</v>
      </c>
      <c r="E2056" s="23" t="s">
        <v>4164</v>
      </c>
      <c r="F2056" s="20" t="s">
        <v>4040</v>
      </c>
      <c r="G2056" s="4"/>
      <c r="H2056" s="4"/>
      <c r="I2056" s="5"/>
      <c r="J2056" s="14" t="str">
        <f t="shared" si="64"/>
        <v/>
      </c>
      <c r="K2056" s="15"/>
      <c r="L2056" s="10" t="s">
        <v>25</v>
      </c>
      <c r="M2056" s="10"/>
      <c r="N2056" s="14" t="str">
        <f t="shared" si="65"/>
        <v/>
      </c>
      <c r="O2056" s="10" t="s">
        <v>36</v>
      </c>
      <c r="P2056" s="16"/>
    </row>
    <row r="2057" spans="2:16" ht="72.599999999999994" customHeight="1" x14ac:dyDescent="0.25">
      <c r="B2057" s="10" t="s">
        <v>4165</v>
      </c>
      <c r="C2057" s="10" t="s">
        <v>4166</v>
      </c>
      <c r="D2057" s="11" t="s">
        <v>4167</v>
      </c>
      <c r="E2057" s="22" t="s">
        <v>4168</v>
      </c>
      <c r="F2057" s="13" t="s">
        <v>4169</v>
      </c>
      <c r="G2057" s="4"/>
      <c r="H2057" s="4"/>
      <c r="I2057" s="5"/>
      <c r="J2057" s="14" t="str">
        <f t="shared" si="64"/>
        <v/>
      </c>
      <c r="K2057" s="15"/>
      <c r="L2057" s="10" t="s">
        <v>25</v>
      </c>
      <c r="M2057" s="10"/>
      <c r="N2057" s="14" t="str">
        <f t="shared" si="65"/>
        <v/>
      </c>
      <c r="O2057" s="10" t="s">
        <v>25</v>
      </c>
      <c r="P2057" s="16"/>
    </row>
    <row r="2058" spans="2:16" ht="43.5" customHeight="1" x14ac:dyDescent="0.25">
      <c r="B2058" s="10" t="s">
        <v>4165</v>
      </c>
      <c r="C2058" s="10" t="s">
        <v>4170</v>
      </c>
      <c r="D2058" s="11" t="s">
        <v>4167</v>
      </c>
      <c r="E2058" s="22" t="s">
        <v>4171</v>
      </c>
      <c r="F2058" s="13" t="s">
        <v>4169</v>
      </c>
      <c r="G2058" s="4"/>
      <c r="H2058" s="4"/>
      <c r="I2058" s="5"/>
      <c r="J2058" s="14" t="str">
        <f t="shared" si="64"/>
        <v/>
      </c>
      <c r="K2058" s="15"/>
      <c r="L2058" s="10" t="s">
        <v>25</v>
      </c>
      <c r="M2058" s="10"/>
      <c r="N2058" s="14" t="str">
        <f t="shared" si="65"/>
        <v/>
      </c>
      <c r="O2058" s="10" t="s">
        <v>25</v>
      </c>
      <c r="P2058" s="16"/>
    </row>
    <row r="2059" spans="2:16" ht="43.5" customHeight="1" x14ac:dyDescent="0.25">
      <c r="B2059" s="10" t="s">
        <v>4165</v>
      </c>
      <c r="C2059" s="10" t="s">
        <v>4172</v>
      </c>
      <c r="D2059" s="11" t="s">
        <v>4167</v>
      </c>
      <c r="E2059" s="22" t="s">
        <v>4173</v>
      </c>
      <c r="F2059" s="13" t="s">
        <v>4169</v>
      </c>
      <c r="G2059" s="4"/>
      <c r="H2059" s="4"/>
      <c r="I2059" s="5"/>
      <c r="J2059" s="14" t="str">
        <f t="shared" si="64"/>
        <v/>
      </c>
      <c r="K2059" s="15"/>
      <c r="L2059" s="10" t="s">
        <v>25</v>
      </c>
      <c r="M2059" s="10"/>
      <c r="N2059" s="14" t="str">
        <f t="shared" si="65"/>
        <v/>
      </c>
      <c r="O2059" s="10" t="s">
        <v>25</v>
      </c>
      <c r="P2059" s="16"/>
    </row>
    <row r="2060" spans="2:16" ht="43.5" customHeight="1" x14ac:dyDescent="0.25">
      <c r="B2060" s="10" t="s">
        <v>4165</v>
      </c>
      <c r="C2060" s="10" t="s">
        <v>4174</v>
      </c>
      <c r="D2060" s="11" t="s">
        <v>4167</v>
      </c>
      <c r="E2060" s="22" t="s">
        <v>4175</v>
      </c>
      <c r="F2060" s="13" t="s">
        <v>4169</v>
      </c>
      <c r="G2060" s="4"/>
      <c r="H2060" s="4"/>
      <c r="I2060" s="5"/>
      <c r="J2060" s="14" t="str">
        <f t="shared" si="64"/>
        <v/>
      </c>
      <c r="K2060" s="15"/>
      <c r="L2060" s="10" t="s">
        <v>25</v>
      </c>
      <c r="M2060" s="10"/>
      <c r="N2060" s="14" t="str">
        <f t="shared" si="65"/>
        <v/>
      </c>
      <c r="O2060" s="10" t="s">
        <v>25</v>
      </c>
      <c r="P2060" s="16"/>
    </row>
    <row r="2061" spans="2:16" ht="43.5" customHeight="1" x14ac:dyDescent="0.25">
      <c r="B2061" s="10" t="s">
        <v>4165</v>
      </c>
      <c r="C2061" s="10" t="s">
        <v>4176</v>
      </c>
      <c r="D2061" s="11" t="s">
        <v>4167</v>
      </c>
      <c r="E2061" s="22" t="s">
        <v>4177</v>
      </c>
      <c r="F2061" s="13" t="s">
        <v>4169</v>
      </c>
      <c r="G2061" s="4"/>
      <c r="H2061" s="4"/>
      <c r="I2061" s="5"/>
      <c r="J2061" s="14" t="str">
        <f t="shared" si="64"/>
        <v/>
      </c>
      <c r="K2061" s="15"/>
      <c r="L2061" s="10" t="s">
        <v>25</v>
      </c>
      <c r="M2061" s="10"/>
      <c r="N2061" s="14" t="str">
        <f t="shared" si="65"/>
        <v/>
      </c>
      <c r="O2061" s="10" t="s">
        <v>25</v>
      </c>
      <c r="P2061" s="16"/>
    </row>
    <row r="2062" spans="2:16" ht="43.5" customHeight="1" x14ac:dyDescent="0.25">
      <c r="B2062" s="10" t="s">
        <v>4165</v>
      </c>
      <c r="C2062" s="10" t="s">
        <v>4178</v>
      </c>
      <c r="D2062" s="11" t="s">
        <v>4167</v>
      </c>
      <c r="E2062" s="22" t="s">
        <v>4179</v>
      </c>
      <c r="F2062" s="13" t="s">
        <v>4169</v>
      </c>
      <c r="G2062" s="4"/>
      <c r="H2062" s="4"/>
      <c r="I2062" s="5"/>
      <c r="J2062" s="14" t="str">
        <f t="shared" si="64"/>
        <v/>
      </c>
      <c r="K2062" s="15"/>
      <c r="L2062" s="10" t="s">
        <v>25</v>
      </c>
      <c r="M2062" s="10"/>
      <c r="N2062" s="14" t="str">
        <f t="shared" si="65"/>
        <v/>
      </c>
      <c r="O2062" s="10" t="s">
        <v>36</v>
      </c>
      <c r="P2062" s="16"/>
    </row>
    <row r="2063" spans="2:16" ht="57.95" customHeight="1" x14ac:dyDescent="0.25">
      <c r="B2063" s="10" t="s">
        <v>4165</v>
      </c>
      <c r="C2063" s="10" t="s">
        <v>4180</v>
      </c>
      <c r="D2063" s="11" t="s">
        <v>4167</v>
      </c>
      <c r="E2063" s="22" t="s">
        <v>4181</v>
      </c>
      <c r="F2063" s="13" t="s">
        <v>4169</v>
      </c>
      <c r="G2063" s="4"/>
      <c r="H2063" s="4"/>
      <c r="I2063" s="5"/>
      <c r="J2063" s="14" t="str">
        <f t="shared" si="64"/>
        <v/>
      </c>
      <c r="K2063" s="15"/>
      <c r="L2063" s="10" t="s">
        <v>25</v>
      </c>
      <c r="M2063" s="10"/>
      <c r="N2063" s="14" t="str">
        <f t="shared" si="65"/>
        <v/>
      </c>
      <c r="O2063" s="10" t="s">
        <v>36</v>
      </c>
      <c r="P2063" s="16"/>
    </row>
    <row r="2064" spans="2:16" ht="43.5" customHeight="1" x14ac:dyDescent="0.25">
      <c r="B2064" s="10" t="s">
        <v>4165</v>
      </c>
      <c r="C2064" s="10" t="s">
        <v>4182</v>
      </c>
      <c r="D2064" s="11" t="s">
        <v>4167</v>
      </c>
      <c r="E2064" s="22" t="s">
        <v>4183</v>
      </c>
      <c r="F2064" s="13" t="s">
        <v>4169</v>
      </c>
      <c r="G2064" s="4"/>
      <c r="H2064" s="4"/>
      <c r="I2064" s="5"/>
      <c r="J2064" s="14" t="str">
        <f t="shared" si="64"/>
        <v/>
      </c>
      <c r="K2064" s="15"/>
      <c r="L2064" s="10" t="s">
        <v>25</v>
      </c>
      <c r="M2064" s="10"/>
      <c r="N2064" s="14" t="str">
        <f t="shared" si="65"/>
        <v/>
      </c>
      <c r="O2064" s="10" t="s">
        <v>36</v>
      </c>
      <c r="P2064" s="16"/>
    </row>
    <row r="2065" spans="2:16" ht="43.5" customHeight="1" x14ac:dyDescent="0.25">
      <c r="B2065" s="10" t="s">
        <v>4165</v>
      </c>
      <c r="C2065" s="10" t="s">
        <v>4184</v>
      </c>
      <c r="D2065" s="11" t="s">
        <v>4167</v>
      </c>
      <c r="E2065" s="22" t="s">
        <v>4185</v>
      </c>
      <c r="F2065" s="13" t="s">
        <v>4169</v>
      </c>
      <c r="G2065" s="4"/>
      <c r="H2065" s="4"/>
      <c r="I2065" s="5"/>
      <c r="J2065" s="14" t="str">
        <f t="shared" si="64"/>
        <v/>
      </c>
      <c r="K2065" s="15"/>
      <c r="L2065" s="10" t="s">
        <v>25</v>
      </c>
      <c r="M2065" s="10"/>
      <c r="N2065" s="14" t="str">
        <f t="shared" si="65"/>
        <v/>
      </c>
      <c r="O2065" s="10" t="s">
        <v>36</v>
      </c>
      <c r="P2065" s="16"/>
    </row>
    <row r="2066" spans="2:16" ht="43.5" customHeight="1" x14ac:dyDescent="0.25">
      <c r="B2066" s="10" t="s">
        <v>4165</v>
      </c>
      <c r="C2066" s="10" t="s">
        <v>4186</v>
      </c>
      <c r="D2066" s="11" t="s">
        <v>4167</v>
      </c>
      <c r="E2066" s="22" t="s">
        <v>4187</v>
      </c>
      <c r="F2066" s="13" t="s">
        <v>4169</v>
      </c>
      <c r="G2066" s="4"/>
      <c r="H2066" s="4"/>
      <c r="I2066" s="5"/>
      <c r="J2066" s="14" t="str">
        <f t="shared" si="64"/>
        <v/>
      </c>
      <c r="K2066" s="15"/>
      <c r="L2066" s="10" t="s">
        <v>25</v>
      </c>
      <c r="M2066" s="10"/>
      <c r="N2066" s="14" t="str">
        <f t="shared" si="65"/>
        <v/>
      </c>
      <c r="O2066" s="10" t="s">
        <v>36</v>
      </c>
      <c r="P2066" s="16"/>
    </row>
    <row r="2067" spans="2:16" ht="43.5" customHeight="1" x14ac:dyDescent="0.25">
      <c r="B2067" s="10" t="s">
        <v>4165</v>
      </c>
      <c r="C2067" s="10" t="s">
        <v>4188</v>
      </c>
      <c r="D2067" s="11" t="s">
        <v>4167</v>
      </c>
      <c r="E2067" s="22" t="s">
        <v>4189</v>
      </c>
      <c r="F2067" s="13" t="s">
        <v>4169</v>
      </c>
      <c r="G2067" s="4"/>
      <c r="H2067" s="4"/>
      <c r="I2067" s="5"/>
      <c r="J2067" s="14" t="str">
        <f t="shared" si="64"/>
        <v/>
      </c>
      <c r="K2067" s="15"/>
      <c r="L2067" s="10" t="s">
        <v>25</v>
      </c>
      <c r="M2067" s="10"/>
      <c r="N2067" s="14" t="str">
        <f t="shared" si="65"/>
        <v/>
      </c>
      <c r="O2067" s="10" t="s">
        <v>36</v>
      </c>
      <c r="P2067" s="16"/>
    </row>
    <row r="2068" spans="2:16" ht="43.5" customHeight="1" x14ac:dyDescent="0.25">
      <c r="B2068" s="10" t="s">
        <v>4165</v>
      </c>
      <c r="C2068" s="10" t="s">
        <v>4190</v>
      </c>
      <c r="D2068" s="11" t="s">
        <v>4167</v>
      </c>
      <c r="E2068" s="22" t="s">
        <v>4191</v>
      </c>
      <c r="F2068" s="13" t="s">
        <v>4169</v>
      </c>
      <c r="G2068" s="4"/>
      <c r="H2068" s="4"/>
      <c r="I2068" s="5"/>
      <c r="J2068" s="14" t="str">
        <f t="shared" si="64"/>
        <v/>
      </c>
      <c r="K2068" s="15"/>
      <c r="L2068" s="10" t="s">
        <v>25</v>
      </c>
      <c r="M2068" s="10"/>
      <c r="N2068" s="14" t="str">
        <f t="shared" si="65"/>
        <v/>
      </c>
      <c r="O2068" s="10" t="s">
        <v>25</v>
      </c>
      <c r="P2068" s="16"/>
    </row>
    <row r="2069" spans="2:16" ht="43.5" customHeight="1" x14ac:dyDescent="0.25">
      <c r="B2069" s="10" t="s">
        <v>4165</v>
      </c>
      <c r="C2069" s="10" t="s">
        <v>4192</v>
      </c>
      <c r="D2069" s="11" t="s">
        <v>4167</v>
      </c>
      <c r="E2069" s="22" t="s">
        <v>4193</v>
      </c>
      <c r="F2069" s="13" t="s">
        <v>4169</v>
      </c>
      <c r="G2069" s="4"/>
      <c r="H2069" s="4"/>
      <c r="I2069" s="5"/>
      <c r="J2069" s="14" t="str">
        <f t="shared" si="64"/>
        <v/>
      </c>
      <c r="K2069" s="15"/>
      <c r="L2069" s="10" t="s">
        <v>25</v>
      </c>
      <c r="M2069" s="10"/>
      <c r="N2069" s="14" t="str">
        <f t="shared" si="65"/>
        <v/>
      </c>
      <c r="O2069" s="10" t="s">
        <v>25</v>
      </c>
      <c r="P2069" s="16"/>
    </row>
    <row r="2070" spans="2:16" ht="43.5" customHeight="1" x14ac:dyDescent="0.25">
      <c r="B2070" s="10" t="s">
        <v>4165</v>
      </c>
      <c r="C2070" s="10" t="s">
        <v>4194</v>
      </c>
      <c r="D2070" s="11" t="s">
        <v>4167</v>
      </c>
      <c r="E2070" s="22" t="s">
        <v>4195</v>
      </c>
      <c r="F2070" s="13" t="s">
        <v>4169</v>
      </c>
      <c r="G2070" s="4"/>
      <c r="H2070" s="4"/>
      <c r="I2070" s="5"/>
      <c r="J2070" s="14" t="str">
        <f t="shared" si="64"/>
        <v/>
      </c>
      <c r="K2070" s="15"/>
      <c r="L2070" s="10" t="s">
        <v>25</v>
      </c>
      <c r="M2070" s="10"/>
      <c r="N2070" s="14" t="str">
        <f t="shared" si="65"/>
        <v/>
      </c>
      <c r="O2070" s="10" t="s">
        <v>36</v>
      </c>
      <c r="P2070" s="16"/>
    </row>
    <row r="2071" spans="2:16" ht="43.5" customHeight="1" x14ac:dyDescent="0.25">
      <c r="B2071" s="10" t="s">
        <v>4165</v>
      </c>
      <c r="C2071" s="10" t="s">
        <v>4196</v>
      </c>
      <c r="D2071" s="11" t="s">
        <v>4167</v>
      </c>
      <c r="E2071" s="22" t="s">
        <v>4197</v>
      </c>
      <c r="F2071" s="13" t="s">
        <v>4169</v>
      </c>
      <c r="G2071" s="4"/>
      <c r="H2071" s="4"/>
      <c r="I2071" s="5"/>
      <c r="J2071" s="14" t="str">
        <f t="shared" si="64"/>
        <v/>
      </c>
      <c r="K2071" s="15"/>
      <c r="L2071" s="10" t="s">
        <v>25</v>
      </c>
      <c r="M2071" s="10"/>
      <c r="N2071" s="14" t="str">
        <f t="shared" si="65"/>
        <v/>
      </c>
      <c r="O2071" s="10" t="s">
        <v>25</v>
      </c>
      <c r="P2071" s="16"/>
    </row>
    <row r="2072" spans="2:16" ht="43.5" customHeight="1" x14ac:dyDescent="0.25">
      <c r="B2072" s="10" t="s">
        <v>4165</v>
      </c>
      <c r="C2072" s="10" t="s">
        <v>4198</v>
      </c>
      <c r="D2072" s="11" t="s">
        <v>4167</v>
      </c>
      <c r="E2072" s="22" t="s">
        <v>4199</v>
      </c>
      <c r="F2072" s="13" t="s">
        <v>4169</v>
      </c>
      <c r="G2072" s="4"/>
      <c r="H2072" s="4"/>
      <c r="I2072" s="5"/>
      <c r="J2072" s="14" t="str">
        <f t="shared" si="64"/>
        <v/>
      </c>
      <c r="K2072" s="15"/>
      <c r="L2072" s="10" t="s">
        <v>25</v>
      </c>
      <c r="M2072" s="10"/>
      <c r="N2072" s="14" t="str">
        <f t="shared" si="65"/>
        <v/>
      </c>
      <c r="O2072" s="10" t="s">
        <v>25</v>
      </c>
      <c r="P2072" s="16"/>
    </row>
    <row r="2073" spans="2:16" ht="43.5" customHeight="1" x14ac:dyDescent="0.25">
      <c r="B2073" s="10" t="s">
        <v>4165</v>
      </c>
      <c r="C2073" s="10" t="s">
        <v>4200</v>
      </c>
      <c r="D2073" s="11" t="s">
        <v>4167</v>
      </c>
      <c r="E2073" s="22" t="s">
        <v>4201</v>
      </c>
      <c r="F2073" s="13" t="s">
        <v>4169</v>
      </c>
      <c r="G2073" s="4"/>
      <c r="H2073" s="4"/>
      <c r="I2073" s="5"/>
      <c r="J2073" s="14" t="str">
        <f t="shared" si="64"/>
        <v/>
      </c>
      <c r="K2073" s="15"/>
      <c r="L2073" s="10" t="s">
        <v>25</v>
      </c>
      <c r="M2073" s="10"/>
      <c r="N2073" s="14" t="str">
        <f t="shared" si="65"/>
        <v/>
      </c>
      <c r="O2073" s="10" t="s">
        <v>25</v>
      </c>
      <c r="P2073" s="16"/>
    </row>
    <row r="2074" spans="2:16" ht="43.5" customHeight="1" x14ac:dyDescent="0.25">
      <c r="B2074" s="10" t="s">
        <v>4165</v>
      </c>
      <c r="C2074" s="10" t="s">
        <v>4202</v>
      </c>
      <c r="D2074" s="11" t="s">
        <v>4167</v>
      </c>
      <c r="E2074" s="22" t="s">
        <v>4203</v>
      </c>
      <c r="F2074" s="13" t="s">
        <v>4169</v>
      </c>
      <c r="G2074" s="4"/>
      <c r="H2074" s="4"/>
      <c r="I2074" s="5"/>
      <c r="J2074" s="14" t="str">
        <f t="shared" si="64"/>
        <v/>
      </c>
      <c r="K2074" s="15"/>
      <c r="L2074" s="10" t="s">
        <v>25</v>
      </c>
      <c r="M2074" s="10"/>
      <c r="N2074" s="14" t="str">
        <f t="shared" si="65"/>
        <v/>
      </c>
      <c r="O2074" s="10" t="s">
        <v>25</v>
      </c>
      <c r="P2074" s="16"/>
    </row>
    <row r="2075" spans="2:16" ht="43.5" customHeight="1" x14ac:dyDescent="0.25">
      <c r="B2075" s="10" t="s">
        <v>4165</v>
      </c>
      <c r="C2075" s="10" t="s">
        <v>4204</v>
      </c>
      <c r="D2075" s="11" t="s">
        <v>4167</v>
      </c>
      <c r="E2075" s="22" t="s">
        <v>4205</v>
      </c>
      <c r="F2075" s="13" t="s">
        <v>4169</v>
      </c>
      <c r="G2075" s="4"/>
      <c r="H2075" s="4"/>
      <c r="I2075" s="5"/>
      <c r="J2075" s="14" t="str">
        <f t="shared" si="64"/>
        <v/>
      </c>
      <c r="K2075" s="15"/>
      <c r="L2075" s="10" t="s">
        <v>25</v>
      </c>
      <c r="M2075" s="10"/>
      <c r="N2075" s="14" t="str">
        <f t="shared" si="65"/>
        <v/>
      </c>
      <c r="O2075" s="10" t="s">
        <v>25</v>
      </c>
      <c r="P2075" s="16"/>
    </row>
    <row r="2076" spans="2:16" ht="43.5" customHeight="1" x14ac:dyDescent="0.25">
      <c r="B2076" s="10" t="s">
        <v>4165</v>
      </c>
      <c r="C2076" s="10" t="s">
        <v>4206</v>
      </c>
      <c r="D2076" s="11" t="s">
        <v>4167</v>
      </c>
      <c r="E2076" s="22" t="s">
        <v>4207</v>
      </c>
      <c r="F2076" s="13" t="s">
        <v>4169</v>
      </c>
      <c r="G2076" s="4"/>
      <c r="H2076" s="4"/>
      <c r="I2076" s="5"/>
      <c r="J2076" s="14" t="str">
        <f t="shared" si="64"/>
        <v/>
      </c>
      <c r="K2076" s="15"/>
      <c r="L2076" s="10" t="s">
        <v>25</v>
      </c>
      <c r="M2076" s="10"/>
      <c r="N2076" s="14" t="str">
        <f t="shared" si="65"/>
        <v/>
      </c>
      <c r="O2076" s="10" t="s">
        <v>25</v>
      </c>
      <c r="P2076" s="16"/>
    </row>
    <row r="2077" spans="2:16" ht="43.5" customHeight="1" x14ac:dyDescent="0.25">
      <c r="B2077" s="10" t="s">
        <v>4165</v>
      </c>
      <c r="C2077" s="10" t="s">
        <v>4208</v>
      </c>
      <c r="D2077" s="11" t="s">
        <v>4167</v>
      </c>
      <c r="E2077" s="22" t="s">
        <v>4209</v>
      </c>
      <c r="F2077" s="13" t="s">
        <v>4169</v>
      </c>
      <c r="G2077" s="4"/>
      <c r="H2077" s="4"/>
      <c r="I2077" s="5"/>
      <c r="J2077" s="14" t="str">
        <f t="shared" si="64"/>
        <v/>
      </c>
      <c r="K2077" s="15"/>
      <c r="L2077" s="10" t="s">
        <v>25</v>
      </c>
      <c r="M2077" s="10"/>
      <c r="N2077" s="14" t="str">
        <f t="shared" si="65"/>
        <v/>
      </c>
      <c r="O2077" s="10" t="s">
        <v>36</v>
      </c>
      <c r="P2077" s="16"/>
    </row>
    <row r="2078" spans="2:16" ht="43.5" customHeight="1" x14ac:dyDescent="0.25">
      <c r="B2078" s="10" t="s">
        <v>4165</v>
      </c>
      <c r="C2078" s="10" t="s">
        <v>4210</v>
      </c>
      <c r="D2078" s="11" t="s">
        <v>4167</v>
      </c>
      <c r="E2078" s="22" t="s">
        <v>4211</v>
      </c>
      <c r="F2078" s="13" t="s">
        <v>4169</v>
      </c>
      <c r="G2078" s="4"/>
      <c r="H2078" s="4"/>
      <c r="I2078" s="5"/>
      <c r="J2078" s="14" t="str">
        <f t="shared" si="64"/>
        <v/>
      </c>
      <c r="K2078" s="15"/>
      <c r="L2078" s="10" t="s">
        <v>25</v>
      </c>
      <c r="M2078" s="10"/>
      <c r="N2078" s="14" t="str">
        <f t="shared" si="65"/>
        <v/>
      </c>
      <c r="O2078" s="10" t="s">
        <v>36</v>
      </c>
      <c r="P2078" s="16"/>
    </row>
    <row r="2079" spans="2:16" ht="43.5" customHeight="1" x14ac:dyDescent="0.25">
      <c r="B2079" s="10" t="s">
        <v>4165</v>
      </c>
      <c r="C2079" s="10" t="s">
        <v>4212</v>
      </c>
      <c r="D2079" s="11" t="s">
        <v>4167</v>
      </c>
      <c r="E2079" s="22" t="s">
        <v>4213</v>
      </c>
      <c r="F2079" s="13" t="s">
        <v>4169</v>
      </c>
      <c r="G2079" s="4"/>
      <c r="H2079" s="4"/>
      <c r="I2079" s="5"/>
      <c r="J2079" s="14" t="str">
        <f t="shared" si="64"/>
        <v/>
      </c>
      <c r="K2079" s="15"/>
      <c r="L2079" s="10" t="s">
        <v>25</v>
      </c>
      <c r="M2079" s="10"/>
      <c r="N2079" s="14" t="str">
        <f t="shared" si="65"/>
        <v/>
      </c>
      <c r="O2079" s="10" t="s">
        <v>36</v>
      </c>
      <c r="P2079" s="16"/>
    </row>
    <row r="2080" spans="2:16" ht="43.5" customHeight="1" x14ac:dyDescent="0.25">
      <c r="B2080" s="10" t="s">
        <v>4165</v>
      </c>
      <c r="C2080" s="10" t="s">
        <v>4214</v>
      </c>
      <c r="D2080" s="11" t="s">
        <v>4167</v>
      </c>
      <c r="E2080" s="22" t="s">
        <v>4215</v>
      </c>
      <c r="F2080" s="13" t="s">
        <v>4169</v>
      </c>
      <c r="G2080" s="4"/>
      <c r="H2080" s="4"/>
      <c r="I2080" s="5"/>
      <c r="J2080" s="14" t="str">
        <f t="shared" si="64"/>
        <v/>
      </c>
      <c r="K2080" s="15"/>
      <c r="L2080" s="10" t="s">
        <v>25</v>
      </c>
      <c r="M2080" s="10"/>
      <c r="N2080" s="14" t="str">
        <f t="shared" si="65"/>
        <v/>
      </c>
      <c r="O2080" s="10" t="s">
        <v>36</v>
      </c>
      <c r="P2080" s="16"/>
    </row>
    <row r="2081" spans="2:16" ht="43.5" customHeight="1" x14ac:dyDescent="0.25">
      <c r="B2081" s="10" t="s">
        <v>4165</v>
      </c>
      <c r="C2081" s="10" t="s">
        <v>4216</v>
      </c>
      <c r="D2081" s="11" t="s">
        <v>4167</v>
      </c>
      <c r="E2081" s="22" t="s">
        <v>4217</v>
      </c>
      <c r="F2081" s="13" t="s">
        <v>4169</v>
      </c>
      <c r="G2081" s="4"/>
      <c r="H2081" s="4"/>
      <c r="I2081" s="5"/>
      <c r="J2081" s="14" t="str">
        <f t="shared" si="64"/>
        <v/>
      </c>
      <c r="K2081" s="15"/>
      <c r="L2081" s="10" t="s">
        <v>25</v>
      </c>
      <c r="M2081" s="10"/>
      <c r="N2081" s="14" t="str">
        <f t="shared" si="65"/>
        <v/>
      </c>
      <c r="O2081" s="10" t="s">
        <v>36</v>
      </c>
      <c r="P2081" s="16"/>
    </row>
    <row r="2082" spans="2:16" ht="43.5" customHeight="1" x14ac:dyDescent="0.25">
      <c r="B2082" s="10" t="s">
        <v>4165</v>
      </c>
      <c r="C2082" s="10" t="s">
        <v>4218</v>
      </c>
      <c r="D2082" s="11" t="s">
        <v>4167</v>
      </c>
      <c r="E2082" s="22" t="s">
        <v>4219</v>
      </c>
      <c r="F2082" s="13" t="s">
        <v>4169</v>
      </c>
      <c r="G2082" s="4"/>
      <c r="H2082" s="4"/>
      <c r="I2082" s="5"/>
      <c r="J2082" s="14" t="str">
        <f t="shared" si="64"/>
        <v/>
      </c>
      <c r="K2082" s="15"/>
      <c r="L2082" s="10" t="s">
        <v>25</v>
      </c>
      <c r="M2082" s="10"/>
      <c r="N2082" s="14" t="str">
        <f t="shared" si="65"/>
        <v/>
      </c>
      <c r="O2082" s="10" t="s">
        <v>36</v>
      </c>
      <c r="P2082" s="16"/>
    </row>
    <row r="2083" spans="2:16" ht="43.5" customHeight="1" x14ac:dyDescent="0.25">
      <c r="B2083" s="10" t="s">
        <v>4165</v>
      </c>
      <c r="C2083" s="10" t="s">
        <v>4220</v>
      </c>
      <c r="D2083" s="11" t="s">
        <v>4167</v>
      </c>
      <c r="E2083" s="22" t="s">
        <v>4221</v>
      </c>
      <c r="F2083" s="13" t="s">
        <v>4169</v>
      </c>
      <c r="G2083" s="4"/>
      <c r="H2083" s="4"/>
      <c r="I2083" s="5"/>
      <c r="J2083" s="14" t="str">
        <f t="shared" si="64"/>
        <v/>
      </c>
      <c r="K2083" s="15"/>
      <c r="L2083" s="10" t="s">
        <v>25</v>
      </c>
      <c r="M2083" s="10"/>
      <c r="N2083" s="14" t="str">
        <f t="shared" si="65"/>
        <v/>
      </c>
      <c r="O2083" s="10" t="s">
        <v>36</v>
      </c>
      <c r="P2083" s="16"/>
    </row>
    <row r="2084" spans="2:16" ht="43.5" customHeight="1" x14ac:dyDescent="0.25">
      <c r="B2084" s="10" t="s">
        <v>4165</v>
      </c>
      <c r="C2084" s="10" t="s">
        <v>4222</v>
      </c>
      <c r="D2084" s="11" t="s">
        <v>4167</v>
      </c>
      <c r="E2084" s="22" t="s">
        <v>4223</v>
      </c>
      <c r="F2084" s="13" t="s">
        <v>4169</v>
      </c>
      <c r="G2084" s="4"/>
      <c r="H2084" s="4"/>
      <c r="I2084" s="5"/>
      <c r="J2084" s="14" t="str">
        <f t="shared" si="64"/>
        <v/>
      </c>
      <c r="K2084" s="15"/>
      <c r="L2084" s="10" t="s">
        <v>25</v>
      </c>
      <c r="M2084" s="10"/>
      <c r="N2084" s="14" t="str">
        <f t="shared" si="65"/>
        <v/>
      </c>
      <c r="O2084" s="10" t="s">
        <v>36</v>
      </c>
      <c r="P2084" s="16"/>
    </row>
    <row r="2085" spans="2:16" ht="43.5" customHeight="1" x14ac:dyDescent="0.25">
      <c r="B2085" s="10" t="s">
        <v>4165</v>
      </c>
      <c r="C2085" s="10" t="s">
        <v>4224</v>
      </c>
      <c r="D2085" s="11" t="s">
        <v>4167</v>
      </c>
      <c r="E2085" s="22" t="s">
        <v>4225</v>
      </c>
      <c r="F2085" s="13" t="s">
        <v>4169</v>
      </c>
      <c r="G2085" s="4"/>
      <c r="H2085" s="4"/>
      <c r="I2085" s="5"/>
      <c r="J2085" s="14" t="str">
        <f t="shared" si="64"/>
        <v/>
      </c>
      <c r="K2085" s="15"/>
      <c r="L2085" s="10" t="s">
        <v>25</v>
      </c>
      <c r="M2085" s="10"/>
      <c r="N2085" s="14" t="str">
        <f t="shared" si="65"/>
        <v/>
      </c>
      <c r="O2085" s="10" t="s">
        <v>36</v>
      </c>
      <c r="P2085" s="16"/>
    </row>
    <row r="2086" spans="2:16" ht="43.5" customHeight="1" x14ac:dyDescent="0.25">
      <c r="B2086" s="10" t="s">
        <v>4165</v>
      </c>
      <c r="C2086" s="10" t="s">
        <v>4226</v>
      </c>
      <c r="D2086" s="11" t="s">
        <v>4167</v>
      </c>
      <c r="E2086" s="22" t="s">
        <v>4227</v>
      </c>
      <c r="F2086" s="13" t="s">
        <v>4169</v>
      </c>
      <c r="G2086" s="4"/>
      <c r="H2086" s="4"/>
      <c r="I2086" s="5"/>
      <c r="J2086" s="14" t="str">
        <f t="shared" si="64"/>
        <v/>
      </c>
      <c r="K2086" s="15"/>
      <c r="L2086" s="10" t="s">
        <v>25</v>
      </c>
      <c r="M2086" s="10"/>
      <c r="N2086" s="14" t="str">
        <f t="shared" si="65"/>
        <v/>
      </c>
      <c r="O2086" s="10" t="s">
        <v>36</v>
      </c>
      <c r="P2086" s="16"/>
    </row>
    <row r="2087" spans="2:16" ht="43.5" customHeight="1" x14ac:dyDescent="0.25">
      <c r="B2087" s="10" t="s">
        <v>4165</v>
      </c>
      <c r="C2087" s="10" t="s">
        <v>4228</v>
      </c>
      <c r="D2087" s="11" t="s">
        <v>4167</v>
      </c>
      <c r="E2087" s="22" t="s">
        <v>4229</v>
      </c>
      <c r="F2087" s="13" t="s">
        <v>4169</v>
      </c>
      <c r="G2087" s="4"/>
      <c r="H2087" s="4"/>
      <c r="I2087" s="5"/>
      <c r="J2087" s="14" t="str">
        <f t="shared" si="64"/>
        <v/>
      </c>
      <c r="K2087" s="15"/>
      <c r="L2087" s="10" t="s">
        <v>25</v>
      </c>
      <c r="M2087" s="10"/>
      <c r="N2087" s="14" t="str">
        <f t="shared" si="65"/>
        <v/>
      </c>
      <c r="O2087" s="10" t="s">
        <v>36</v>
      </c>
      <c r="P2087" s="16"/>
    </row>
    <row r="2088" spans="2:16" ht="43.5" customHeight="1" x14ac:dyDescent="0.25">
      <c r="B2088" s="10" t="s">
        <v>4165</v>
      </c>
      <c r="C2088" s="10" t="s">
        <v>4230</v>
      </c>
      <c r="D2088" s="11" t="s">
        <v>4167</v>
      </c>
      <c r="E2088" s="22" t="s">
        <v>4231</v>
      </c>
      <c r="F2088" s="13" t="s">
        <v>4169</v>
      </c>
      <c r="G2088" s="4"/>
      <c r="H2088" s="4"/>
      <c r="I2088" s="5"/>
      <c r="J2088" s="14" t="str">
        <f t="shared" si="64"/>
        <v/>
      </c>
      <c r="K2088" s="15"/>
      <c r="L2088" s="10" t="s">
        <v>25</v>
      </c>
      <c r="M2088" s="10"/>
      <c r="N2088" s="14" t="str">
        <f t="shared" si="65"/>
        <v/>
      </c>
      <c r="O2088" s="10" t="s">
        <v>36</v>
      </c>
      <c r="P2088" s="16"/>
    </row>
    <row r="2089" spans="2:16" ht="43.5" customHeight="1" x14ac:dyDescent="0.25">
      <c r="B2089" s="10" t="s">
        <v>4165</v>
      </c>
      <c r="C2089" s="10" t="s">
        <v>4232</v>
      </c>
      <c r="D2089" s="11" t="s">
        <v>4167</v>
      </c>
      <c r="E2089" s="22" t="s">
        <v>4233</v>
      </c>
      <c r="F2089" s="13" t="s">
        <v>4169</v>
      </c>
      <c r="G2089" s="4"/>
      <c r="H2089" s="4"/>
      <c r="I2089" s="5"/>
      <c r="J2089" s="14" t="str">
        <f t="shared" si="64"/>
        <v/>
      </c>
      <c r="K2089" s="15"/>
      <c r="L2089" s="10" t="s">
        <v>25</v>
      </c>
      <c r="M2089" s="10"/>
      <c r="N2089" s="14" t="str">
        <f t="shared" si="65"/>
        <v/>
      </c>
      <c r="O2089" s="10" t="s">
        <v>36</v>
      </c>
      <c r="P2089" s="16"/>
    </row>
    <row r="2090" spans="2:16" ht="43.5" customHeight="1" x14ac:dyDescent="0.25">
      <c r="B2090" s="10" t="s">
        <v>4165</v>
      </c>
      <c r="C2090" s="10" t="s">
        <v>4234</v>
      </c>
      <c r="D2090" s="11" t="s">
        <v>4167</v>
      </c>
      <c r="E2090" s="22" t="s">
        <v>4235</v>
      </c>
      <c r="F2090" s="13" t="s">
        <v>4169</v>
      </c>
      <c r="G2090" s="4"/>
      <c r="H2090" s="4"/>
      <c r="I2090" s="5"/>
      <c r="J2090" s="14" t="str">
        <f t="shared" si="64"/>
        <v/>
      </c>
      <c r="K2090" s="15"/>
      <c r="L2090" s="10" t="s">
        <v>25</v>
      </c>
      <c r="M2090" s="10"/>
      <c r="N2090" s="14" t="str">
        <f t="shared" si="65"/>
        <v/>
      </c>
      <c r="O2090" s="10" t="s">
        <v>36</v>
      </c>
      <c r="P2090" s="16"/>
    </row>
    <row r="2091" spans="2:16" ht="57.95" customHeight="1" x14ac:dyDescent="0.25">
      <c r="B2091" s="10" t="s">
        <v>4165</v>
      </c>
      <c r="C2091" s="10" t="s">
        <v>4236</v>
      </c>
      <c r="D2091" s="11" t="s">
        <v>4167</v>
      </c>
      <c r="E2091" s="22" t="s">
        <v>4237</v>
      </c>
      <c r="F2091" s="13" t="s">
        <v>4169</v>
      </c>
      <c r="G2091" s="4"/>
      <c r="H2091" s="4"/>
      <c r="I2091" s="5"/>
      <c r="J2091" s="14" t="str">
        <f t="shared" si="64"/>
        <v/>
      </c>
      <c r="K2091" s="15"/>
      <c r="L2091" s="10" t="s">
        <v>25</v>
      </c>
      <c r="M2091" s="10"/>
      <c r="N2091" s="14" t="str">
        <f t="shared" si="65"/>
        <v/>
      </c>
      <c r="O2091" s="10" t="s">
        <v>36</v>
      </c>
      <c r="P2091" s="16"/>
    </row>
    <row r="2092" spans="2:16" ht="57.95" customHeight="1" x14ac:dyDescent="0.25">
      <c r="B2092" s="10" t="s">
        <v>4165</v>
      </c>
      <c r="C2092" s="10" t="s">
        <v>4238</v>
      </c>
      <c r="D2092" s="11" t="s">
        <v>4167</v>
      </c>
      <c r="E2092" s="22" t="s">
        <v>4239</v>
      </c>
      <c r="F2092" s="13" t="s">
        <v>4169</v>
      </c>
      <c r="G2092" s="4"/>
      <c r="H2092" s="4"/>
      <c r="I2092" s="5"/>
      <c r="J2092" s="14" t="str">
        <f t="shared" si="64"/>
        <v/>
      </c>
      <c r="K2092" s="15"/>
      <c r="L2092" s="10" t="s">
        <v>25</v>
      </c>
      <c r="M2092" s="10"/>
      <c r="N2092" s="14" t="str">
        <f t="shared" si="65"/>
        <v/>
      </c>
      <c r="O2092" s="10" t="s">
        <v>36</v>
      </c>
      <c r="P2092" s="16"/>
    </row>
    <row r="2093" spans="2:16" ht="57.95" customHeight="1" x14ac:dyDescent="0.25">
      <c r="B2093" s="10" t="s">
        <v>4165</v>
      </c>
      <c r="C2093" s="10" t="s">
        <v>4240</v>
      </c>
      <c r="D2093" s="11" t="s">
        <v>4167</v>
      </c>
      <c r="E2093" s="22" t="s">
        <v>4241</v>
      </c>
      <c r="F2093" s="13" t="s">
        <v>4169</v>
      </c>
      <c r="G2093" s="4"/>
      <c r="H2093" s="4"/>
      <c r="I2093" s="5"/>
      <c r="J2093" s="14" t="str">
        <f t="shared" si="64"/>
        <v/>
      </c>
      <c r="K2093" s="15"/>
      <c r="L2093" s="10" t="s">
        <v>25</v>
      </c>
      <c r="M2093" s="10"/>
      <c r="N2093" s="14" t="str">
        <f t="shared" si="65"/>
        <v/>
      </c>
      <c r="O2093" s="10" t="s">
        <v>36</v>
      </c>
      <c r="P2093" s="16"/>
    </row>
    <row r="2094" spans="2:16" ht="57.95" customHeight="1" x14ac:dyDescent="0.25">
      <c r="B2094" s="10" t="s">
        <v>4165</v>
      </c>
      <c r="C2094" s="10" t="s">
        <v>4242</v>
      </c>
      <c r="D2094" s="11" t="s">
        <v>4167</v>
      </c>
      <c r="E2094" s="22" t="s">
        <v>4243</v>
      </c>
      <c r="F2094" s="13" t="s">
        <v>4169</v>
      </c>
      <c r="G2094" s="4"/>
      <c r="H2094" s="4"/>
      <c r="I2094" s="5"/>
      <c r="J2094" s="14" t="str">
        <f t="shared" si="64"/>
        <v/>
      </c>
      <c r="K2094" s="15"/>
      <c r="L2094" s="10" t="s">
        <v>25</v>
      </c>
      <c r="M2094" s="10"/>
      <c r="N2094" s="14" t="str">
        <f t="shared" si="65"/>
        <v/>
      </c>
      <c r="O2094" s="10" t="s">
        <v>36</v>
      </c>
      <c r="P2094" s="16"/>
    </row>
    <row r="2095" spans="2:16" ht="43.5" customHeight="1" x14ac:dyDescent="0.25">
      <c r="B2095" s="10" t="s">
        <v>4165</v>
      </c>
      <c r="C2095" s="10" t="s">
        <v>4244</v>
      </c>
      <c r="D2095" s="11" t="s">
        <v>4167</v>
      </c>
      <c r="E2095" s="22" t="s">
        <v>4245</v>
      </c>
      <c r="F2095" s="13" t="s">
        <v>4169</v>
      </c>
      <c r="G2095" s="4"/>
      <c r="H2095" s="4"/>
      <c r="I2095" s="5"/>
      <c r="J2095" s="14" t="str">
        <f t="shared" si="64"/>
        <v/>
      </c>
      <c r="K2095" s="15"/>
      <c r="L2095" s="10" t="s">
        <v>25</v>
      </c>
      <c r="M2095" s="10"/>
      <c r="N2095" s="14" t="str">
        <f t="shared" si="65"/>
        <v/>
      </c>
      <c r="O2095" s="10" t="s">
        <v>36</v>
      </c>
      <c r="P2095" s="16"/>
    </row>
    <row r="2096" spans="2:16" ht="57.95" customHeight="1" x14ac:dyDescent="0.25">
      <c r="B2096" s="10" t="s">
        <v>4165</v>
      </c>
      <c r="C2096" s="10" t="s">
        <v>4246</v>
      </c>
      <c r="D2096" s="11" t="s">
        <v>4167</v>
      </c>
      <c r="E2096" s="22" t="s">
        <v>4247</v>
      </c>
      <c r="F2096" s="13" t="s">
        <v>4169</v>
      </c>
      <c r="G2096" s="4"/>
      <c r="H2096" s="4"/>
      <c r="I2096" s="5"/>
      <c r="J2096" s="14" t="str">
        <f t="shared" si="64"/>
        <v/>
      </c>
      <c r="K2096" s="15"/>
      <c r="L2096" s="10" t="s">
        <v>25</v>
      </c>
      <c r="M2096" s="10"/>
      <c r="N2096" s="14" t="str">
        <f t="shared" si="65"/>
        <v/>
      </c>
      <c r="O2096" s="10" t="s">
        <v>36</v>
      </c>
      <c r="P2096" s="16"/>
    </row>
  </sheetData>
  <sheetProtection algorithmName="SHA-512" hashValue="D4RDIUCFSjaK4wZAtYJZjYx3MVELZAy3oQ44fjb1e0OS/1H1NS2FCJCT0YO/0YYjXyoj0CzRVKFD7zHyRCUXFg==" saltValue="cqB3UdBARdmGGEgSd2Vsjw==" spinCount="100000" sheet="1" objects="1" scenarios="1"/>
  <autoFilter ref="B6:P2096" xr:uid="{00000000-0009-0000-0000-000002000000}"/>
  <mergeCells count="7">
    <mergeCell ref="B5:J5"/>
    <mergeCell ref="B3:P3"/>
    <mergeCell ref="B2:H2"/>
    <mergeCell ref="B1:P1"/>
    <mergeCell ref="I2:P2"/>
    <mergeCell ref="B4:P4"/>
    <mergeCell ref="L5:P5"/>
  </mergeCells>
  <conditionalFormatting sqref="O7:O2096">
    <cfRule type="containsText" dxfId="10" priority="1" operator="containsText" text="Sim">
      <formula>NOT(ISERROR(SEARCH("Sim",O7)))</formula>
    </cfRule>
  </conditionalFormatting>
  <dataValidations count="2">
    <dataValidation type="list" allowBlank="1" showErrorMessage="1" sqref="H7:H2096 M7:M2096" xr:uid="{00000000-0002-0000-0200-000000000000}">
      <formula1>"Atende,Atende parcialmente,Não atende"</formula1>
    </dataValidation>
    <dataValidation type="list" allowBlank="1" showErrorMessage="1" sqref="G7:G2096 L7:L2096 O7:O2096" xr:uid="{00000000-0002-0000-0200-000001000000}">
      <formula1>"Sim,Não"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K39"/>
  <sheetViews>
    <sheetView showGridLines="0" zoomScale="110" zoomScaleNormal="110" workbookViewId="0">
      <pane ySplit="7" topLeftCell="A8" activePane="bottomLeft" state="frozen"/>
      <selection activeCell="I10" sqref="I10"/>
      <selection pane="bottomLeft" activeCell="H22" sqref="H22"/>
    </sheetView>
  </sheetViews>
  <sheetFormatPr defaultRowHeight="15" x14ac:dyDescent="0.25"/>
  <cols>
    <col min="1" max="1" width="2.5703125" customWidth="1"/>
    <col min="2" max="2" width="37.85546875" bestFit="1" customWidth="1"/>
    <col min="3" max="3" width="48" customWidth="1"/>
    <col min="4" max="4" width="22" customWidth="1"/>
    <col min="5" max="5" width="34" customWidth="1"/>
    <col min="6" max="7" width="14" customWidth="1"/>
    <col min="8" max="10" width="18" customWidth="1"/>
  </cols>
  <sheetData>
    <row r="1" spans="2:11" x14ac:dyDescent="0.25">
      <c r="B1" t="s">
        <v>0</v>
      </c>
    </row>
    <row r="2" spans="2:11" ht="25.5" customHeight="1" x14ac:dyDescent="0.25">
      <c r="B2" s="52" t="s">
        <v>1</v>
      </c>
      <c r="C2" s="45"/>
      <c r="D2" s="45"/>
      <c r="E2" s="45"/>
      <c r="F2" s="45"/>
      <c r="G2" s="45"/>
      <c r="H2" s="45"/>
      <c r="I2" s="45"/>
      <c r="J2" s="45"/>
    </row>
    <row r="3" spans="2:11" ht="30.6" customHeight="1" x14ac:dyDescent="0.25">
      <c r="B3" s="49" t="s">
        <v>4405</v>
      </c>
      <c r="C3" s="50"/>
      <c r="D3" s="50"/>
      <c r="E3" s="51"/>
      <c r="F3" s="53" t="s">
        <v>2</v>
      </c>
      <c r="G3" s="45"/>
      <c r="H3" s="45"/>
      <c r="I3" s="45"/>
      <c r="J3" s="45"/>
    </row>
    <row r="4" spans="2:11" ht="30.6" customHeight="1" x14ac:dyDescent="0.25">
      <c r="B4" s="44" t="s">
        <v>3</v>
      </c>
      <c r="C4" s="45"/>
      <c r="D4" s="45"/>
      <c r="E4" s="45"/>
      <c r="F4" s="45"/>
      <c r="G4" s="45"/>
      <c r="H4" s="45"/>
      <c r="I4" s="45"/>
      <c r="J4" s="45"/>
    </row>
    <row r="5" spans="2:11" ht="15.6" customHeight="1" x14ac:dyDescent="0.25">
      <c r="B5" s="54" t="s">
        <v>4</v>
      </c>
      <c r="C5" s="45"/>
      <c r="D5" s="45"/>
      <c r="E5" s="45"/>
      <c r="F5" s="45"/>
      <c r="G5" s="45"/>
      <c r="H5" s="45"/>
      <c r="I5" s="45"/>
      <c r="J5" s="45"/>
    </row>
    <row r="6" spans="2:11" ht="36.6" customHeight="1" x14ac:dyDescent="0.25">
      <c r="B6" s="56" t="s">
        <v>4406</v>
      </c>
      <c r="C6" s="45"/>
      <c r="D6" s="45"/>
      <c r="E6" s="45"/>
      <c r="F6" s="45"/>
      <c r="G6" s="45"/>
      <c r="H6" s="45"/>
      <c r="I6" s="45"/>
      <c r="J6" s="45"/>
    </row>
    <row r="7" spans="2:11" ht="35.1" customHeight="1" x14ac:dyDescent="0.25">
      <c r="B7" s="24" t="s">
        <v>7</v>
      </c>
      <c r="C7" s="24" t="s">
        <v>4407</v>
      </c>
      <c r="D7" s="24" t="s">
        <v>4408</v>
      </c>
      <c r="E7" s="24" t="s">
        <v>4409</v>
      </c>
      <c r="F7" s="24" t="s">
        <v>4410</v>
      </c>
      <c r="G7" s="24" t="s">
        <v>4411</v>
      </c>
      <c r="H7" s="24" t="s">
        <v>4412</v>
      </c>
      <c r="I7" s="24" t="s">
        <v>4413</v>
      </c>
      <c r="J7" s="24" t="s">
        <v>4414</v>
      </c>
      <c r="K7" s="25"/>
    </row>
    <row r="8" spans="2:11" x14ac:dyDescent="0.25">
      <c r="B8" s="26" t="s">
        <v>20</v>
      </c>
      <c r="C8" s="27" t="s">
        <v>22</v>
      </c>
      <c r="D8" s="28">
        <f>COUNTIFS('B-Checklist SOAE'!B7:B2096,"1",'B-Checklist SOAE'!L7:L2096,"Sim")</f>
        <v>34</v>
      </c>
      <c r="E8" s="28">
        <f>COUNTIFS('B-Checklist SOAE'!B7:B2096,"1",'B-Checklist SOAE'!L7:L2096,"Sim",'B-Checklist SOAE'!O7:O2096,"Sim",'B-Checklist SOAE'!M7:M2096,"&lt;&gt;Atende")</f>
        <v>11</v>
      </c>
      <c r="F8" s="28">
        <f>SUMIFS('B-Checklist SOAE'!N7:N2096,'B-Checklist SOAE'!B7:B2096,"1")</f>
        <v>0</v>
      </c>
      <c r="G8" s="28">
        <f t="shared" ref="G8:G30" si="0">D8*5</f>
        <v>170</v>
      </c>
      <c r="H8" s="29">
        <f t="shared" ref="H8:H30" si="1">IFERROR(F8/G8,0)</f>
        <v>0</v>
      </c>
      <c r="I8" s="28" t="str">
        <f t="shared" ref="I8:I30" si="2">IF(H8&gt;=0.85,"SIM","NÃO")</f>
        <v>NÃO</v>
      </c>
      <c r="J8" s="28" t="str">
        <f t="shared" ref="J8:J30" si="3">IF(E8&gt;0,"DESCLASSIFICADO",IF(D8&lt;15,"INSUFICIENTE",IF(H8&gt;=0.85,"APROVADO","REPROVADO")))</f>
        <v>DESCLASSIFICADO</v>
      </c>
      <c r="K8" s="25">
        <f t="shared" ref="K8:K30" si="4">IF(J8="APROVADO",1,0)</f>
        <v>0</v>
      </c>
    </row>
    <row r="9" spans="2:11" x14ac:dyDescent="0.25">
      <c r="B9" s="30" t="s">
        <v>93</v>
      </c>
      <c r="C9" s="31" t="s">
        <v>95</v>
      </c>
      <c r="D9" s="32">
        <f>COUNTIFS('B-Checklist SOAE'!B7:B2096,"2",'B-Checklist SOAE'!L7:L2096,"Sim")</f>
        <v>116</v>
      </c>
      <c r="E9" s="32">
        <f>COUNTIFS('B-Checklist SOAE'!B7:B2096,"2",'B-Checklist SOAE'!L7:L2096,"Sim",'B-Checklist SOAE'!O7:O2096,"Sim",'B-Checklist SOAE'!M7:M2096,"&lt;&gt;Atende")</f>
        <v>37</v>
      </c>
      <c r="F9" s="32">
        <f>SUMIFS('B-Checklist SOAE'!N7:N2096,'B-Checklist SOAE'!B7:B2096,"2")</f>
        <v>0</v>
      </c>
      <c r="G9" s="32">
        <f t="shared" si="0"/>
        <v>580</v>
      </c>
      <c r="H9" s="33">
        <f t="shared" si="1"/>
        <v>0</v>
      </c>
      <c r="I9" s="32" t="str">
        <f t="shared" si="2"/>
        <v>NÃO</v>
      </c>
      <c r="J9" s="32" t="str">
        <f t="shared" si="3"/>
        <v>DESCLASSIFICADO</v>
      </c>
      <c r="K9" s="25">
        <f t="shared" si="4"/>
        <v>0</v>
      </c>
    </row>
    <row r="10" spans="2:11" x14ac:dyDescent="0.25">
      <c r="B10" s="26" t="s">
        <v>328</v>
      </c>
      <c r="C10" s="27" t="s">
        <v>330</v>
      </c>
      <c r="D10" s="28">
        <f>COUNTIFS('B-Checklist SOAE'!B7:B2096,"3",'B-Checklist SOAE'!L7:L2096,"Sim")</f>
        <v>609</v>
      </c>
      <c r="E10" s="28">
        <f>COUNTIFS('B-Checklist SOAE'!B7:B2096,"3",'B-Checklist SOAE'!L7:L2096,"Sim",'B-Checklist SOAE'!O7:O2096,"Sim",'B-Checklist SOAE'!M7:M2096,"&lt;&gt;Atende")</f>
        <v>210</v>
      </c>
      <c r="F10" s="28">
        <f>SUMIFS('B-Checklist SOAE'!N7:N2096,'B-Checklist SOAE'!B7:B2096,"3")</f>
        <v>0</v>
      </c>
      <c r="G10" s="28">
        <f t="shared" si="0"/>
        <v>3045</v>
      </c>
      <c r="H10" s="29">
        <f t="shared" si="1"/>
        <v>0</v>
      </c>
      <c r="I10" s="28" t="str">
        <f t="shared" si="2"/>
        <v>NÃO</v>
      </c>
      <c r="J10" s="28" t="str">
        <f t="shared" si="3"/>
        <v>DESCLASSIFICADO</v>
      </c>
      <c r="K10" s="25">
        <f t="shared" si="4"/>
        <v>0</v>
      </c>
    </row>
    <row r="11" spans="2:11" x14ac:dyDescent="0.25">
      <c r="B11" s="30" t="s">
        <v>1526</v>
      </c>
      <c r="C11" s="31" t="s">
        <v>1528</v>
      </c>
      <c r="D11" s="32">
        <f>COUNTIFS('B-Checklist SOAE'!B7:B2096,"4",'B-Checklist SOAE'!L7:L2096,"Sim")</f>
        <v>168</v>
      </c>
      <c r="E11" s="32">
        <f>COUNTIFS('B-Checklist SOAE'!B7:B2096,"4",'B-Checklist SOAE'!L7:L2096,"Sim",'B-Checklist SOAE'!O7:O2096,"Sim",'B-Checklist SOAE'!M7:M2096,"&lt;&gt;Atende")</f>
        <v>52</v>
      </c>
      <c r="F11" s="32">
        <f>SUMIFS('B-Checklist SOAE'!N7:N2096,'B-Checklist SOAE'!B7:B2096,"4")</f>
        <v>0</v>
      </c>
      <c r="G11" s="32">
        <f t="shared" si="0"/>
        <v>840</v>
      </c>
      <c r="H11" s="33">
        <f t="shared" si="1"/>
        <v>0</v>
      </c>
      <c r="I11" s="32" t="str">
        <f t="shared" si="2"/>
        <v>NÃO</v>
      </c>
      <c r="J11" s="32" t="str">
        <f t="shared" si="3"/>
        <v>DESCLASSIFICADO</v>
      </c>
      <c r="K11" s="25">
        <f t="shared" si="4"/>
        <v>0</v>
      </c>
    </row>
    <row r="12" spans="2:11" x14ac:dyDescent="0.25">
      <c r="B12" s="26" t="s">
        <v>1865</v>
      </c>
      <c r="C12" s="27" t="s">
        <v>1867</v>
      </c>
      <c r="D12" s="28">
        <f>COUNTIFS('B-Checklist SOAE'!B7:B2096,"5",'B-Checklist SOAE'!L7:L2096,"Sim")</f>
        <v>41</v>
      </c>
      <c r="E12" s="28">
        <f>COUNTIFS('B-Checklist SOAE'!B7:B2096,"5",'B-Checklist SOAE'!L7:L2096,"Sim",'B-Checklist SOAE'!O7:O2096,"Sim",'B-Checklist SOAE'!M7:M2096,"&lt;&gt;Atende")</f>
        <v>13</v>
      </c>
      <c r="F12" s="28">
        <f>SUMIFS('B-Checklist SOAE'!N7:N2096,'B-Checklist SOAE'!B7:B2096,"5")</f>
        <v>0</v>
      </c>
      <c r="G12" s="28">
        <f t="shared" si="0"/>
        <v>205</v>
      </c>
      <c r="H12" s="29">
        <f t="shared" si="1"/>
        <v>0</v>
      </c>
      <c r="I12" s="28" t="str">
        <f t="shared" si="2"/>
        <v>NÃO</v>
      </c>
      <c r="J12" s="28" t="str">
        <f t="shared" si="3"/>
        <v>DESCLASSIFICADO</v>
      </c>
      <c r="K12" s="25">
        <f t="shared" si="4"/>
        <v>0</v>
      </c>
    </row>
    <row r="13" spans="2:11" x14ac:dyDescent="0.25">
      <c r="B13" s="30" t="s">
        <v>1950</v>
      </c>
      <c r="C13" s="31" t="s">
        <v>1952</v>
      </c>
      <c r="D13" s="32">
        <f>COUNTIFS('B-Checklist SOAE'!B7:B2096,"6",'B-Checklist SOAE'!L7:L2096,"Sim")</f>
        <v>34</v>
      </c>
      <c r="E13" s="32">
        <f>COUNTIFS('B-Checklist SOAE'!B7:B2096,"6",'B-Checklist SOAE'!L7:L2096,"Sim",'B-Checklist SOAE'!O7:O2096,"Sim",'B-Checklist SOAE'!M7:M2096,"&lt;&gt;Atende")</f>
        <v>11</v>
      </c>
      <c r="F13" s="32">
        <f>SUMIFS('B-Checklist SOAE'!N7:N2096,'B-Checklist SOAE'!B7:B2096,"6")</f>
        <v>0</v>
      </c>
      <c r="G13" s="32">
        <f t="shared" si="0"/>
        <v>170</v>
      </c>
      <c r="H13" s="33">
        <f t="shared" si="1"/>
        <v>0</v>
      </c>
      <c r="I13" s="32" t="str">
        <f t="shared" si="2"/>
        <v>NÃO</v>
      </c>
      <c r="J13" s="32" t="str">
        <f t="shared" si="3"/>
        <v>DESCLASSIFICADO</v>
      </c>
      <c r="K13" s="25">
        <f t="shared" si="4"/>
        <v>0</v>
      </c>
    </row>
    <row r="14" spans="2:11" x14ac:dyDescent="0.25">
      <c r="B14" s="26" t="s">
        <v>2021</v>
      </c>
      <c r="C14" s="27" t="s">
        <v>2023</v>
      </c>
      <c r="D14" s="28">
        <f>COUNTIFS('B-Checklist SOAE'!B7:B2096,"7",'B-Checklist SOAE'!L7:L2096,"Sim")</f>
        <v>101</v>
      </c>
      <c r="E14" s="28">
        <f>COUNTIFS('B-Checklist SOAE'!B7:B2096,"7",'B-Checklist SOAE'!L7:L2096,"Sim",'B-Checklist SOAE'!O7:O2096,"Sim",'B-Checklist SOAE'!M7:M2096,"&lt;&gt;Atende")</f>
        <v>34</v>
      </c>
      <c r="F14" s="28">
        <f>SUMIFS('B-Checklist SOAE'!N7:N2096,'B-Checklist SOAE'!B7:B2096,"7")</f>
        <v>0</v>
      </c>
      <c r="G14" s="28">
        <f t="shared" si="0"/>
        <v>505</v>
      </c>
      <c r="H14" s="29">
        <f t="shared" si="1"/>
        <v>0</v>
      </c>
      <c r="I14" s="28" t="str">
        <f t="shared" si="2"/>
        <v>NÃO</v>
      </c>
      <c r="J14" s="28" t="str">
        <f t="shared" si="3"/>
        <v>DESCLASSIFICADO</v>
      </c>
      <c r="K14" s="25">
        <f t="shared" si="4"/>
        <v>0</v>
      </c>
    </row>
    <row r="15" spans="2:11" ht="29.1" customHeight="1" x14ac:dyDescent="0.25">
      <c r="B15" s="30" t="s">
        <v>2226</v>
      </c>
      <c r="C15" s="31" t="s">
        <v>2228</v>
      </c>
      <c r="D15" s="32">
        <f>COUNTIFS('B-Checklist SOAE'!B7:B2096,"8",'B-Checklist SOAE'!L7:L2096,"Sim")</f>
        <v>85</v>
      </c>
      <c r="E15" s="32">
        <f>COUNTIFS('B-Checklist SOAE'!B7:B2096,"8",'B-Checklist SOAE'!L7:L2096,"Sim",'B-Checklist SOAE'!O7:O2096,"Sim",'B-Checklist SOAE'!M7:M2096,"&lt;&gt;Atende")</f>
        <v>28</v>
      </c>
      <c r="F15" s="32">
        <f>SUMIFS('B-Checklist SOAE'!N7:N2096,'B-Checklist SOAE'!B7:B2096,"8")</f>
        <v>0</v>
      </c>
      <c r="G15" s="32">
        <f t="shared" si="0"/>
        <v>425</v>
      </c>
      <c r="H15" s="33">
        <f t="shared" si="1"/>
        <v>0</v>
      </c>
      <c r="I15" s="32" t="str">
        <f t="shared" si="2"/>
        <v>NÃO</v>
      </c>
      <c r="J15" s="32" t="str">
        <f t="shared" si="3"/>
        <v>DESCLASSIFICADO</v>
      </c>
      <c r="K15" s="25">
        <f t="shared" si="4"/>
        <v>0</v>
      </c>
    </row>
    <row r="16" spans="2:11" x14ac:dyDescent="0.25">
      <c r="B16" s="26" t="s">
        <v>2399</v>
      </c>
      <c r="C16" s="27" t="s">
        <v>2401</v>
      </c>
      <c r="D16" s="28">
        <f>COUNTIFS('B-Checklist SOAE'!B7:B2096,"9",'B-Checklist SOAE'!L7:L2096,"Sim")</f>
        <v>21</v>
      </c>
      <c r="E16" s="28">
        <f>COUNTIFS('B-Checklist SOAE'!B7:B2096,"9",'B-Checklist SOAE'!L7:L2096,"Sim",'B-Checklist SOAE'!O7:O2096,"Sim",'B-Checklist SOAE'!M7:M2096,"&lt;&gt;Atende")</f>
        <v>7</v>
      </c>
      <c r="F16" s="28">
        <f>SUMIFS('B-Checklist SOAE'!N7:N2096,'B-Checklist SOAE'!B7:B2096,"9")</f>
        <v>0</v>
      </c>
      <c r="G16" s="28">
        <f t="shared" si="0"/>
        <v>105</v>
      </c>
      <c r="H16" s="29">
        <f t="shared" si="1"/>
        <v>0</v>
      </c>
      <c r="I16" s="28" t="str">
        <f t="shared" si="2"/>
        <v>NÃO</v>
      </c>
      <c r="J16" s="28" t="str">
        <f t="shared" si="3"/>
        <v>DESCLASSIFICADO</v>
      </c>
      <c r="K16" s="25">
        <f t="shared" si="4"/>
        <v>0</v>
      </c>
    </row>
    <row r="17" spans="2:11" x14ac:dyDescent="0.25">
      <c r="B17" s="30" t="s">
        <v>2444</v>
      </c>
      <c r="C17" s="31" t="s">
        <v>2446</v>
      </c>
      <c r="D17" s="32">
        <f>COUNTIFS('B-Checklist SOAE'!B7:B2096,"10",'B-Checklist SOAE'!L7:L2096,"Sim")</f>
        <v>44</v>
      </c>
      <c r="E17" s="32">
        <f>COUNTIFS('B-Checklist SOAE'!B7:B2096,"10",'B-Checklist SOAE'!L7:L2096,"Sim",'B-Checklist SOAE'!O7:O2096,"Sim",'B-Checklist SOAE'!M7:M2096,"&lt;&gt;Atende")</f>
        <v>15</v>
      </c>
      <c r="F17" s="32">
        <f>SUMIFS('B-Checklist SOAE'!N7:N2096,'B-Checklist SOAE'!B7:B2096,"10")</f>
        <v>0</v>
      </c>
      <c r="G17" s="32">
        <f t="shared" si="0"/>
        <v>220</v>
      </c>
      <c r="H17" s="33">
        <f t="shared" si="1"/>
        <v>0</v>
      </c>
      <c r="I17" s="32" t="str">
        <f t="shared" si="2"/>
        <v>NÃO</v>
      </c>
      <c r="J17" s="32" t="str">
        <f t="shared" si="3"/>
        <v>DESCLASSIFICADO</v>
      </c>
      <c r="K17" s="25">
        <f t="shared" si="4"/>
        <v>0</v>
      </c>
    </row>
    <row r="18" spans="2:11" x14ac:dyDescent="0.25">
      <c r="B18" s="26" t="s">
        <v>2535</v>
      </c>
      <c r="C18" s="27" t="s">
        <v>2537</v>
      </c>
      <c r="D18" s="28">
        <f>COUNTIFS('B-Checklist SOAE'!B7:B2096,"11",'B-Checklist SOAE'!L7:L2096,"Sim")</f>
        <v>21</v>
      </c>
      <c r="E18" s="28">
        <f>COUNTIFS('B-Checklist SOAE'!B7:B2096,"11",'B-Checklist SOAE'!L7:L2096,"Sim",'B-Checklist SOAE'!O7:O2096,"Sim",'B-Checklist SOAE'!M7:M2096,"&lt;&gt;Atende")</f>
        <v>7</v>
      </c>
      <c r="F18" s="28">
        <f>SUMIFS('B-Checklist SOAE'!N7:N2096,'B-Checklist SOAE'!B7:B2096,"11")</f>
        <v>0</v>
      </c>
      <c r="G18" s="28">
        <f t="shared" si="0"/>
        <v>105</v>
      </c>
      <c r="H18" s="29">
        <f t="shared" si="1"/>
        <v>0</v>
      </c>
      <c r="I18" s="28" t="str">
        <f t="shared" si="2"/>
        <v>NÃO</v>
      </c>
      <c r="J18" s="28" t="str">
        <f t="shared" si="3"/>
        <v>DESCLASSIFICADO</v>
      </c>
      <c r="K18" s="25">
        <f t="shared" si="4"/>
        <v>0</v>
      </c>
    </row>
    <row r="19" spans="2:11" x14ac:dyDescent="0.25">
      <c r="B19" s="30" t="s">
        <v>2580</v>
      </c>
      <c r="C19" s="31" t="s">
        <v>2582</v>
      </c>
      <c r="D19" s="32">
        <f>COUNTIFS('B-Checklist SOAE'!B7:B2096,"12",'B-Checklist SOAE'!L7:L2096,"Sim")</f>
        <v>131</v>
      </c>
      <c r="E19" s="32">
        <f>COUNTIFS('B-Checklist SOAE'!B7:B2096,"12",'B-Checklist SOAE'!L7:L2096,"Sim",'B-Checklist SOAE'!O7:O2096,"Sim",'B-Checklist SOAE'!M7:M2096,"&lt;&gt;Atende")</f>
        <v>43</v>
      </c>
      <c r="F19" s="32">
        <f>SUMIFS('B-Checklist SOAE'!N7:N2096,'B-Checklist SOAE'!B7:B2096,"12")</f>
        <v>0</v>
      </c>
      <c r="G19" s="32">
        <f t="shared" si="0"/>
        <v>655</v>
      </c>
      <c r="H19" s="33">
        <f t="shared" si="1"/>
        <v>0</v>
      </c>
      <c r="I19" s="32" t="str">
        <f t="shared" si="2"/>
        <v>NÃO</v>
      </c>
      <c r="J19" s="32" t="str">
        <f t="shared" si="3"/>
        <v>DESCLASSIFICADO</v>
      </c>
      <c r="K19" s="25">
        <f t="shared" si="4"/>
        <v>0</v>
      </c>
    </row>
    <row r="20" spans="2:11" x14ac:dyDescent="0.25">
      <c r="B20" s="26" t="s">
        <v>2845</v>
      </c>
      <c r="C20" s="27" t="s">
        <v>2847</v>
      </c>
      <c r="D20" s="28">
        <f>COUNTIFS('B-Checklist SOAE'!B7:B2096,"13",'B-Checklist SOAE'!L7:L2096,"Sim")</f>
        <v>37</v>
      </c>
      <c r="E20" s="28">
        <f>COUNTIFS('B-Checklist SOAE'!B7:B2096,"13",'B-Checklist SOAE'!L7:L2096,"Sim",'B-Checklist SOAE'!O7:O2096,"Sim",'B-Checklist SOAE'!M7:M2096,"&lt;&gt;Atende")</f>
        <v>12</v>
      </c>
      <c r="F20" s="28">
        <f>SUMIFS('B-Checklist SOAE'!N7:N2096,'B-Checklist SOAE'!B7:B2096,"13")</f>
        <v>0</v>
      </c>
      <c r="G20" s="28">
        <f t="shared" si="0"/>
        <v>185</v>
      </c>
      <c r="H20" s="29">
        <f t="shared" si="1"/>
        <v>0</v>
      </c>
      <c r="I20" s="28" t="str">
        <f t="shared" si="2"/>
        <v>NÃO</v>
      </c>
      <c r="J20" s="28" t="str">
        <f t="shared" si="3"/>
        <v>DESCLASSIFICADO</v>
      </c>
      <c r="K20" s="25">
        <f t="shared" si="4"/>
        <v>0</v>
      </c>
    </row>
    <row r="21" spans="2:11" x14ac:dyDescent="0.25">
      <c r="B21" s="30" t="s">
        <v>2922</v>
      </c>
      <c r="C21" s="31" t="s">
        <v>2924</v>
      </c>
      <c r="D21" s="32">
        <f>COUNTIFS('B-Checklist SOAE'!B7:B2096,"14",'B-Checklist SOAE'!L7:L2096,"Sim")</f>
        <v>185</v>
      </c>
      <c r="E21" s="32">
        <f>COUNTIFS('B-Checklist SOAE'!B7:B2096,"14",'B-Checklist SOAE'!L7:L2096,"Sim",'B-Checklist SOAE'!O7:O2096,"Sim",'B-Checklist SOAE'!M7:M2096,"&lt;&gt;Atende")</f>
        <v>62</v>
      </c>
      <c r="F21" s="32">
        <f>SUMIFS('B-Checklist SOAE'!N7:N2096,'B-Checklist SOAE'!B7:B2096,"14")</f>
        <v>0</v>
      </c>
      <c r="G21" s="32">
        <f t="shared" si="0"/>
        <v>925</v>
      </c>
      <c r="H21" s="33">
        <f t="shared" si="1"/>
        <v>0</v>
      </c>
      <c r="I21" s="32" t="str">
        <f t="shared" si="2"/>
        <v>NÃO</v>
      </c>
      <c r="J21" s="32" t="str">
        <f t="shared" si="3"/>
        <v>DESCLASSIFICADO</v>
      </c>
      <c r="K21" s="25">
        <f t="shared" si="4"/>
        <v>0</v>
      </c>
    </row>
    <row r="22" spans="2:11" x14ac:dyDescent="0.25">
      <c r="B22" s="26" t="s">
        <v>3295</v>
      </c>
      <c r="C22" s="27" t="s">
        <v>3297</v>
      </c>
      <c r="D22" s="28">
        <f>COUNTIFS('B-Checklist SOAE'!B7:B2096,"15",'B-Checklist SOAE'!L7:L2096,"Sim")</f>
        <v>157</v>
      </c>
      <c r="E22" s="28">
        <f>COUNTIFS('B-Checklist SOAE'!B7:B2096,"15",'B-Checklist SOAE'!L7:L2096,"Sim",'B-Checklist SOAE'!O7:O2096,"Sim",'B-Checklist SOAE'!M7:M2096,"&lt;&gt;Atende")</f>
        <v>54</v>
      </c>
      <c r="F22" s="28">
        <f>SUMIFS('B-Checklist SOAE'!N7:N2096,'B-Checklist SOAE'!B7:B2096,"15")</f>
        <v>0</v>
      </c>
      <c r="G22" s="28">
        <f t="shared" si="0"/>
        <v>785</v>
      </c>
      <c r="H22" s="29">
        <f t="shared" si="1"/>
        <v>0</v>
      </c>
      <c r="I22" s="28" t="str">
        <f t="shared" si="2"/>
        <v>NÃO</v>
      </c>
      <c r="J22" s="28" t="str">
        <f t="shared" si="3"/>
        <v>DESCLASSIFICADO</v>
      </c>
      <c r="K22" s="25">
        <f t="shared" si="4"/>
        <v>0</v>
      </c>
    </row>
    <row r="23" spans="2:11" ht="29.1" customHeight="1" x14ac:dyDescent="0.25">
      <c r="B23" s="30" t="s">
        <v>3612</v>
      </c>
      <c r="C23" s="31" t="s">
        <v>3614</v>
      </c>
      <c r="D23" s="32">
        <f>COUNTIFS('B-Checklist SOAE'!B7:B2096,"16",'B-Checklist SOAE'!L7:L2096,"Sim")</f>
        <v>15</v>
      </c>
      <c r="E23" s="32">
        <f>COUNTIFS('B-Checklist SOAE'!B7:B2096,"16",'B-Checklist SOAE'!L7:L2096,"Sim",'B-Checklist SOAE'!O7:O2096,"Sim",'B-Checklist SOAE'!M7:M2096,"&lt;&gt;Atende")</f>
        <v>5</v>
      </c>
      <c r="F23" s="32">
        <f>SUMIFS('B-Checklist SOAE'!N7:N2096,'B-Checklist SOAE'!B7:B2096,"16")</f>
        <v>0</v>
      </c>
      <c r="G23" s="32">
        <f t="shared" si="0"/>
        <v>75</v>
      </c>
      <c r="H23" s="33">
        <f t="shared" si="1"/>
        <v>0</v>
      </c>
      <c r="I23" s="32" t="str">
        <f t="shared" si="2"/>
        <v>NÃO</v>
      </c>
      <c r="J23" s="32" t="str">
        <f t="shared" si="3"/>
        <v>DESCLASSIFICADO</v>
      </c>
      <c r="K23" s="25">
        <f t="shared" si="4"/>
        <v>0</v>
      </c>
    </row>
    <row r="24" spans="2:11" x14ac:dyDescent="0.25">
      <c r="B24" s="26" t="s">
        <v>3645</v>
      </c>
      <c r="C24" s="27" t="s">
        <v>3647</v>
      </c>
      <c r="D24" s="28">
        <f>COUNTIFS('B-Checklist SOAE'!B7:B2096,"17",'B-Checklist SOAE'!L7:L2096,"Sim")</f>
        <v>26</v>
      </c>
      <c r="E24" s="28">
        <f>COUNTIFS('B-Checklist SOAE'!B7:B2096,"17",'B-Checklist SOAE'!L7:L2096,"Sim",'B-Checklist SOAE'!O7:O2096,"Sim",'B-Checklist SOAE'!M7:M2096,"&lt;&gt;Atende")</f>
        <v>8</v>
      </c>
      <c r="F24" s="28">
        <f>SUMIFS('B-Checklist SOAE'!N7:N2096,'B-Checklist SOAE'!B7:B2096,"17")</f>
        <v>0</v>
      </c>
      <c r="G24" s="28">
        <f t="shared" si="0"/>
        <v>130</v>
      </c>
      <c r="H24" s="29">
        <f t="shared" si="1"/>
        <v>0</v>
      </c>
      <c r="I24" s="28" t="str">
        <f t="shared" si="2"/>
        <v>NÃO</v>
      </c>
      <c r="J24" s="28" t="str">
        <f t="shared" si="3"/>
        <v>DESCLASSIFICADO</v>
      </c>
      <c r="K24" s="25">
        <f t="shared" si="4"/>
        <v>0</v>
      </c>
    </row>
    <row r="25" spans="2:11" x14ac:dyDescent="0.25">
      <c r="B25" s="30" t="s">
        <v>3700</v>
      </c>
      <c r="C25" s="31" t="s">
        <v>3702</v>
      </c>
      <c r="D25" s="32">
        <f>COUNTIFS('B-Checklist SOAE'!B7:B2096,"18",'B-Checklist SOAE'!L7:L2096,"Sim")</f>
        <v>28</v>
      </c>
      <c r="E25" s="32">
        <f>COUNTIFS('B-Checklist SOAE'!B7:B2096,"18",'B-Checklist SOAE'!L7:L2096,"Sim",'B-Checklist SOAE'!O7:O2096,"Sim",'B-Checklist SOAE'!M7:M2096,"&lt;&gt;Atende")</f>
        <v>9</v>
      </c>
      <c r="F25" s="32">
        <f>SUMIFS('B-Checklist SOAE'!N7:N2096,'B-Checklist SOAE'!B7:B2096,"18")</f>
        <v>0</v>
      </c>
      <c r="G25" s="32">
        <f t="shared" si="0"/>
        <v>140</v>
      </c>
      <c r="H25" s="33">
        <f t="shared" si="1"/>
        <v>0</v>
      </c>
      <c r="I25" s="32" t="str">
        <f t="shared" si="2"/>
        <v>NÃO</v>
      </c>
      <c r="J25" s="32" t="str">
        <f t="shared" si="3"/>
        <v>DESCLASSIFICADO</v>
      </c>
      <c r="K25" s="25">
        <f t="shared" si="4"/>
        <v>0</v>
      </c>
    </row>
    <row r="26" spans="2:11" x14ac:dyDescent="0.25">
      <c r="B26" s="26" t="s">
        <v>3759</v>
      </c>
      <c r="C26" s="27" t="s">
        <v>3761</v>
      </c>
      <c r="D26" s="28">
        <f>COUNTIFS('B-Checklist SOAE'!B7:B2096,"19",'B-Checklist SOAE'!L7:L2096,"Sim")</f>
        <v>18</v>
      </c>
      <c r="E26" s="28">
        <f>COUNTIFS('B-Checklist SOAE'!B7:B2096,"19",'B-Checklist SOAE'!L7:L2096,"Sim",'B-Checklist SOAE'!O7:O2096,"Sim",'B-Checklist SOAE'!M7:M2096,"&lt;&gt;Atende")</f>
        <v>6</v>
      </c>
      <c r="F26" s="28">
        <f>SUMIFS('B-Checklist SOAE'!N7:N2096,'B-Checklist SOAE'!B7:B2096,"19")</f>
        <v>0</v>
      </c>
      <c r="G26" s="28">
        <f t="shared" si="0"/>
        <v>90</v>
      </c>
      <c r="H26" s="29">
        <f t="shared" si="1"/>
        <v>0</v>
      </c>
      <c r="I26" s="28" t="str">
        <f t="shared" si="2"/>
        <v>NÃO</v>
      </c>
      <c r="J26" s="28" t="str">
        <f t="shared" si="3"/>
        <v>DESCLASSIFICADO</v>
      </c>
      <c r="K26" s="25">
        <f t="shared" si="4"/>
        <v>0</v>
      </c>
    </row>
    <row r="27" spans="2:11" x14ac:dyDescent="0.25">
      <c r="B27" s="30" t="s">
        <v>3798</v>
      </c>
      <c r="C27" s="31" t="s">
        <v>3800</v>
      </c>
      <c r="D27" s="32">
        <f>COUNTIFS('B-Checklist SOAE'!B7:B2096,"20",'B-Checklist SOAE'!L7:L2096,"Sim")</f>
        <v>35</v>
      </c>
      <c r="E27" s="32">
        <f>COUNTIFS('B-Checklist SOAE'!B7:B2096,"20",'B-Checklist SOAE'!L7:L2096,"Sim",'B-Checklist SOAE'!O7:O2096,"Sim",'B-Checklist SOAE'!M7:M2096,"&lt;&gt;Atende")</f>
        <v>12</v>
      </c>
      <c r="F27" s="32">
        <f>SUMIFS('B-Checklist SOAE'!N7:N2096,'B-Checklist SOAE'!B7:B2096,"20")</f>
        <v>0</v>
      </c>
      <c r="G27" s="32">
        <f t="shared" si="0"/>
        <v>175</v>
      </c>
      <c r="H27" s="33">
        <f t="shared" si="1"/>
        <v>0</v>
      </c>
      <c r="I27" s="32" t="str">
        <f t="shared" si="2"/>
        <v>NÃO</v>
      </c>
      <c r="J27" s="32" t="str">
        <f t="shared" si="3"/>
        <v>DESCLASSIFICADO</v>
      </c>
      <c r="K27" s="25">
        <f t="shared" si="4"/>
        <v>0</v>
      </c>
    </row>
    <row r="28" spans="2:11" x14ac:dyDescent="0.25">
      <c r="B28" s="26" t="s">
        <v>3871</v>
      </c>
      <c r="C28" s="27" t="s">
        <v>3873</v>
      </c>
      <c r="D28" s="28">
        <f>COUNTIFS('B-Checklist SOAE'!B7:B2096,"21",'B-Checklist SOAE'!L7:L2096,"Sim")</f>
        <v>81</v>
      </c>
      <c r="E28" s="28">
        <f>COUNTIFS('B-Checklist SOAE'!B7:B2096,"21",'B-Checklist SOAE'!L7:L2096,"Sim",'B-Checklist SOAE'!O7:O2096,"Sim",'B-Checklist SOAE'!M7:M2096,"&lt;&gt;Atende")</f>
        <v>26</v>
      </c>
      <c r="F28" s="28">
        <f>SUMIFS('B-Checklist SOAE'!N7:N2096,'B-Checklist SOAE'!B7:B2096,"21")</f>
        <v>0</v>
      </c>
      <c r="G28" s="28">
        <f t="shared" si="0"/>
        <v>405</v>
      </c>
      <c r="H28" s="29">
        <f t="shared" si="1"/>
        <v>0</v>
      </c>
      <c r="I28" s="28" t="str">
        <f t="shared" si="2"/>
        <v>NÃO</v>
      </c>
      <c r="J28" s="28" t="str">
        <f t="shared" si="3"/>
        <v>DESCLASSIFICADO</v>
      </c>
      <c r="K28" s="25">
        <f t="shared" si="4"/>
        <v>0</v>
      </c>
    </row>
    <row r="29" spans="2:11" x14ac:dyDescent="0.25">
      <c r="B29" s="30" t="s">
        <v>4036</v>
      </c>
      <c r="C29" s="31" t="s">
        <v>4038</v>
      </c>
      <c r="D29" s="32">
        <f>COUNTIFS('B-Checklist SOAE'!B7:B2096,"22",'B-Checklist SOAE'!L7:L2096,"Sim")</f>
        <v>63</v>
      </c>
      <c r="E29" s="32">
        <f>COUNTIFS('B-Checklist SOAE'!B7:B2096,"22",'B-Checklist SOAE'!L7:L2096,"Sim",'B-Checklist SOAE'!O7:O2096,"Sim",'B-Checklist SOAE'!M7:M2096,"&lt;&gt;Atende")</f>
        <v>21</v>
      </c>
      <c r="F29" s="32">
        <f>SUMIFS('B-Checklist SOAE'!N7:N2096,'B-Checklist SOAE'!B7:B2096,"22")</f>
        <v>0</v>
      </c>
      <c r="G29" s="32">
        <f t="shared" si="0"/>
        <v>315</v>
      </c>
      <c r="H29" s="33">
        <f t="shared" si="1"/>
        <v>0</v>
      </c>
      <c r="I29" s="32" t="str">
        <f t="shared" si="2"/>
        <v>NÃO</v>
      </c>
      <c r="J29" s="32" t="str">
        <f t="shared" si="3"/>
        <v>DESCLASSIFICADO</v>
      </c>
      <c r="K29" s="25">
        <f t="shared" si="4"/>
        <v>0</v>
      </c>
    </row>
    <row r="30" spans="2:11" x14ac:dyDescent="0.25">
      <c r="B30" s="26" t="s">
        <v>4165</v>
      </c>
      <c r="C30" s="27" t="s">
        <v>4167</v>
      </c>
      <c r="D30" s="28">
        <f>COUNTIFS('B-Checklist SOAE'!B7:B2096,"23",'B-Checklist SOAE'!L7:L2096,"Sim")</f>
        <v>40</v>
      </c>
      <c r="E30" s="28">
        <f>COUNTIFS('B-Checklist SOAE'!B7:B2096,"23",'B-Checklist SOAE'!L7:L2096,"Sim",'B-Checklist SOAE'!O7:O2096,"Sim",'B-Checklist SOAE'!M7:M2096,"&lt;&gt;Atende")</f>
        <v>13</v>
      </c>
      <c r="F30" s="28">
        <f>SUMIFS('B-Checklist SOAE'!N7:N2096,'B-Checklist SOAE'!B7:B2096,"23")</f>
        <v>0</v>
      </c>
      <c r="G30" s="28">
        <f t="shared" si="0"/>
        <v>200</v>
      </c>
      <c r="H30" s="29">
        <f t="shared" si="1"/>
        <v>0</v>
      </c>
      <c r="I30" s="28" t="str">
        <f t="shared" si="2"/>
        <v>NÃO</v>
      </c>
      <c r="J30" s="28" t="str">
        <f t="shared" si="3"/>
        <v>DESCLASSIFICADO</v>
      </c>
      <c r="K30" s="25">
        <f t="shared" si="4"/>
        <v>0</v>
      </c>
    </row>
    <row r="31" spans="2:11" x14ac:dyDescent="0.25">
      <c r="K31" s="25">
        <f>SUM(K8:K30)</f>
        <v>0</v>
      </c>
    </row>
    <row r="32" spans="2:11" x14ac:dyDescent="0.25">
      <c r="K32" s="25"/>
    </row>
    <row r="33" spans="2:4" ht="15.95" customHeight="1" thickBot="1" x14ac:dyDescent="0.3">
      <c r="B33" s="34" t="s">
        <v>4415</v>
      </c>
    </row>
    <row r="34" spans="2:4" ht="15" customHeight="1" thickBot="1" x14ac:dyDescent="0.3">
      <c r="B34" s="35" t="s">
        <v>4424</v>
      </c>
      <c r="C34" s="36">
        <f>AVERAGE(H8:H30)</f>
        <v>0</v>
      </c>
    </row>
    <row r="35" spans="2:4" ht="15" customHeight="1" thickBot="1" x14ac:dyDescent="0.3">
      <c r="B35" s="35" t="s">
        <v>4425</v>
      </c>
      <c r="C35" s="37">
        <f>C34*30</f>
        <v>0</v>
      </c>
      <c r="D35" s="38" t="str">
        <f>IF(C35&lt;C36,"REPROVADO","APROVADO")</f>
        <v>REPROVADO</v>
      </c>
    </row>
    <row r="36" spans="2:4" ht="15" customHeight="1" thickBot="1" x14ac:dyDescent="0.3">
      <c r="B36" s="35" t="s">
        <v>4418</v>
      </c>
      <c r="C36" s="37">
        <f>0.85*30</f>
        <v>25.5</v>
      </c>
    </row>
    <row r="37" spans="2:4" ht="15" customHeight="1" thickBot="1" x14ac:dyDescent="0.3">
      <c r="B37" s="35" t="s">
        <v>4419</v>
      </c>
      <c r="C37" s="39" t="s">
        <v>4420</v>
      </c>
    </row>
    <row r="38" spans="2:4" ht="15" customHeight="1" thickBot="1" x14ac:dyDescent="0.3">
      <c r="B38" s="35" t="s">
        <v>4421</v>
      </c>
      <c r="C38" s="39" t="s">
        <v>4426</v>
      </c>
    </row>
    <row r="39" spans="2:4" ht="15" customHeight="1" thickBot="1" x14ac:dyDescent="0.3">
      <c r="B39" s="35" t="s">
        <v>4423</v>
      </c>
      <c r="C39" s="39" t="str">
        <f>IF(K31&lt;23,"REPROVADO","APROVADO")</f>
        <v>REPROVADO</v>
      </c>
    </row>
  </sheetData>
  <sheetProtection algorithmName="SHA-512" hashValue="95wVe4V+IeQlCs74bv00PH1Z1JCkyMzqtlun72jedCZBWOEdLUee3pJlbNqg3GlNIjBNfEGQhwlh6YdK0kdvHw==" saltValue="sbapzOaWh1Wc7r1P3CA2Gg==" spinCount="100000" sheet="1" objects="1" scenarios="1"/>
  <mergeCells count="6">
    <mergeCell ref="B6:J6"/>
    <mergeCell ref="B2:J2"/>
    <mergeCell ref="F3:J3"/>
    <mergeCell ref="B5:J5"/>
    <mergeCell ref="B3:E3"/>
    <mergeCell ref="B4:J4"/>
  </mergeCells>
  <conditionalFormatting sqref="C39">
    <cfRule type="containsText" dxfId="9" priority="7" operator="containsText" text="aprovado">
      <formula>NOT(ISERROR(SEARCH("aprovado",C39)))</formula>
    </cfRule>
    <cfRule type="containsText" dxfId="8" priority="8" operator="containsText" text="reprovado">
      <formula>NOT(ISERROR(SEARCH("reprovado",C39)))</formula>
    </cfRule>
  </conditionalFormatting>
  <conditionalFormatting sqref="D35">
    <cfRule type="containsText" dxfId="7" priority="4" operator="containsText" text="reprovado">
      <formula>NOT(ISERROR(SEARCH("reprovado",D35)))</formula>
    </cfRule>
    <cfRule type="containsText" dxfId="6" priority="6" operator="containsText" text="aprovado">
      <formula>NOT(ISERROR(SEARCH("aprovado",D35)))</formula>
    </cfRule>
  </conditionalFormatting>
  <conditionalFormatting sqref="J8:J30">
    <cfRule type="containsText" dxfId="5" priority="1" operator="containsText" text="aprovado">
      <formula>NOT(ISERROR(SEARCH("aprovado",J8)))</formula>
    </cfRule>
    <cfRule type="containsText" dxfId="4" priority="2" operator="containsText" text="reprovado">
      <formula>NOT(ISERROR(SEARCH("reprovado",J8)))</formula>
    </cfRule>
    <cfRule type="containsText" dxfId="3" priority="3" operator="containsText" text="desclassificado">
      <formula>NOT(ISERROR(SEARCH("desclassificado",J8)))</formula>
    </cfRule>
    <cfRule type="containsText" dxfId="2" priority="9" operator="containsText" text="APROVADO">
      <formula>NOT(ISERROR(SEARCH("APROVADO",J8)))</formula>
    </cfRule>
    <cfRule type="containsText" dxfId="1" priority="10" operator="containsText" text="DESCLASSIFICADO">
      <formula>NOT(ISERROR(SEARCH("DESCLASSIFICADO",J8)))</formula>
    </cfRule>
    <cfRule type="containsText" dxfId="0" priority="11" operator="containsText" text="REPROVADO">
      <formula>NOT(ISERROR(SEARCH("REPROVADO",J8)))</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9ead18-b925-4a93-b8b7-4fa0d3c1306f">
      <Terms xmlns="http://schemas.microsoft.com/office/infopath/2007/PartnerControls"/>
    </lcf76f155ced4ddcb4097134ff3c332f>
    <TaxCatchAll xmlns="55a8cd96-8d44-409e-911e-182d4de552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4926D16D4A96643B55D471A803BA027" ma:contentTypeVersion="11" ma:contentTypeDescription="Crie um novo documento." ma:contentTypeScope="" ma:versionID="a8d66a548ad729c4b3bb4f46886dea6c">
  <xsd:schema xmlns:xsd="http://www.w3.org/2001/XMLSchema" xmlns:xs="http://www.w3.org/2001/XMLSchema" xmlns:p="http://schemas.microsoft.com/office/2006/metadata/properties" xmlns:ns2="4a9ead18-b925-4a93-b8b7-4fa0d3c1306f" xmlns:ns3="55a8cd96-8d44-409e-911e-182d4de552f7" targetNamespace="http://schemas.microsoft.com/office/2006/metadata/properties" ma:root="true" ma:fieldsID="127b68ba4a912f0cd8c8fe10888834d1" ns2:_="" ns3:_="">
    <xsd:import namespace="4a9ead18-b925-4a93-b8b7-4fa0d3c1306f"/>
    <xsd:import namespace="55a8cd96-8d44-409e-911e-182d4de552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9ead18-b925-4a93-b8b7-4fa0d3c130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1f778ba3-ca27-478d-808d-111ba3323f9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a8cd96-8d44-409e-911e-182d4de552f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1ba242-4e67-434f-a21b-52476d03e504}" ma:internalName="TaxCatchAll" ma:showField="CatchAllData" ma:web="55a8cd96-8d44-409e-911e-182d4de552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6FCA9-E662-4128-8E9C-5E6FD2038EDA}">
  <ds:schemaRefs>
    <ds:schemaRef ds:uri="http://schemas.microsoft.com/office/2006/metadata/properties"/>
    <ds:schemaRef ds:uri="http://schemas.microsoft.com/office/infopath/2007/PartnerControls"/>
    <ds:schemaRef ds:uri="4a9ead18-b925-4a93-b8b7-4fa0d3c1306f"/>
    <ds:schemaRef ds:uri="55a8cd96-8d44-409e-911e-182d4de552f7"/>
  </ds:schemaRefs>
</ds:datastoreItem>
</file>

<file path=customXml/itemProps2.xml><?xml version="1.0" encoding="utf-8"?>
<ds:datastoreItem xmlns:ds="http://schemas.openxmlformats.org/officeDocument/2006/customXml" ds:itemID="{C7F3F07D-6102-43E9-8007-EC514C319F7A}">
  <ds:schemaRefs>
    <ds:schemaRef ds:uri="http://schemas.microsoft.com/sharepoint/v3/contenttype/forms"/>
  </ds:schemaRefs>
</ds:datastoreItem>
</file>

<file path=customXml/itemProps3.xml><?xml version="1.0" encoding="utf-8"?>
<ds:datastoreItem xmlns:ds="http://schemas.openxmlformats.org/officeDocument/2006/customXml" ds:itemID="{8B1A6288-E5C1-4EC4-BDAF-FECE44835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9ead18-b925-4a93-b8b7-4fa0d3c1306f"/>
    <ds:schemaRef ds:uri="55a8cd96-8d44-409e-911e-182d4de552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A-Checklist AVA</vt:lpstr>
      <vt:lpstr>A-Resumo AVA</vt:lpstr>
      <vt:lpstr>B-Checklist SOAE</vt:lpstr>
      <vt:lpstr>B-Resumo SOAE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Márcio Luis Catelan</cp:lastModifiedBy>
  <dcterms:created xsi:type="dcterms:W3CDTF">2026-02-17T21:44:42Z</dcterms:created>
  <dcterms:modified xsi:type="dcterms:W3CDTF">2026-03-18T16:07:53Z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0x01010054926D16D4A96643B55D471A803BA027</vt:lpwstr>
  </property>
  <property fmtid="{D5CDD505-2E9C-101B-9397-08002B2CF9AE}" pid="3" name="MediaServiceImageTags">
    <vt:lpwstr/>
  </property>
</Properties>
</file>