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38510" yWindow="-10880" windowWidth="38620" windowHeight="21220" tabRatio="600" firstSheet="0" activeTab="4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Capacidade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Planos Técnico-Institucionais" sheetId="4" state="visible" r:id="rId4"/>
    <sheet xmlns:r="http://schemas.openxmlformats.org/officeDocument/2006/relationships" name="Memória VTI" sheetId="5" state="visible" r:id="rId5"/>
    <sheet xmlns:r="http://schemas.openxmlformats.org/officeDocument/2006/relationships" name="Leitura integral" sheetId="6" state="visible" r:id="rId6"/>
    <sheet xmlns:r="http://schemas.openxmlformats.org/officeDocument/2006/relationships" name="Controle" sheetId="7" state="visible" r:id="rId7"/>
    <sheet xmlns:r="http://schemas.openxmlformats.org/officeDocument/2006/relationships" name="Elementos PTI" sheetId="8" state="visible" r:id="rId8"/>
    <sheet xmlns:r="http://schemas.openxmlformats.org/officeDocument/2006/relationships" name="Conferência NF" sheetId="9" state="visible" r:id="rId9"/>
  </sheets>
  <definedNames>
    <definedName name="Situacoes_Avaliacao">'Controle'!$I$1:$I$7</definedName>
    <definedName name="Resultados_Comissao">'Controle'!$K$1:$K$3</definedName>
    <definedName name="_xlnm.Print_Area" localSheetId="0">'Instruções'!$A$1:$H$28</definedName>
    <definedName name="_xlnm._FilterDatabase" localSheetId="1" hidden="1">'Capacidade'!$A$6:$R$17</definedName>
    <definedName name="_xlnm.Print_Area" localSheetId="1">'Capacidade'!$A$1:$R$17</definedName>
    <definedName name="_xlnm.Print_Area" localSheetId="2">'Resumo'!$A$1:$H$21</definedName>
    <definedName name="_xlnm.Print_Area" localSheetId="4">'Memória VTI'!$A$1:$F$24</definedName>
    <definedName name="_xlnm._FilterDatabase" localSheetId="5" hidden="1">'Leitura integral'!$A$4:$C$15</definedName>
    <definedName name="_xlnm.Print_Titles" localSheetId="5">'Leitura integral'!$1:$4</definedName>
    <definedName name="_xlnm.Print_Area" localSheetId="5">'Leitura integral'!$A$1:$C$15</definedName>
    <definedName name="_xlnm._FilterDatabase" localSheetId="6" hidden="1">'Controle'!$A$5:$G$16</definedName>
    <definedName name="_xlnm.Print_Titles" localSheetId="6">'Controle'!$1:$5</definedName>
    <definedName name="_xlnm.Print_Area" localSheetId="6">'Controle'!$A$1:$G$16</definedName>
    <definedName name="_xlnm._FilterDatabase" localSheetId="7" hidden="1">'Elementos PTI'!$A$5:$F$45</definedName>
    <definedName name="_xlnm.Print_Titles" localSheetId="7">'Elementos PTI'!$1:$5</definedName>
    <definedName name="_xlnm.Print_Area" localSheetId="7">'Elementos PTI'!$A$1:$F$45</definedName>
    <definedName name="_xlnm.Print_Area" localSheetId="8">'Conferência NF'!$A$1:$D$17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48">
    <font>
      <name val="Carlito"/>
      <sz val="11"/>
    </font>
    <font>
      <name val="Aptos"/>
      <b val="1"/>
      <color rgb="FFFFFFFF"/>
      <sz val="14"/>
    </font>
    <font>
      <name val="Aptos"/>
      <b val="1"/>
      <color rgb="FF001A33"/>
      <sz val="14"/>
    </font>
    <font>
      <name val="Aptos"/>
      <b val="1"/>
      <color rgb="FF1F4E78"/>
      <sz val="14"/>
    </font>
    <font>
      <name val="Aptos"/>
      <b val="1"/>
      <color rgb="FF000000"/>
      <sz val="14"/>
    </font>
    <font>
      <name val="Aptos"/>
      <color rgb="FF000000"/>
      <sz val="14"/>
    </font>
    <font>
      <name val="Aptos"/>
      <b val="1"/>
      <color rgb="FF1F4E78"/>
      <sz val="14"/>
    </font>
    <font>
      <name val="Aptos"/>
      <b val="1"/>
      <color rgb="FFFFFFFF"/>
      <sz val="14"/>
    </font>
    <font>
      <name val="Aptos"/>
      <b val="1"/>
      <color rgb="FFC62828"/>
      <sz val="14"/>
    </font>
    <font>
      <name val="Aptos"/>
      <color rgb="FFFF0000"/>
      <sz val="14"/>
    </font>
    <font>
      <name val="Aptos"/>
      <b val="1"/>
      <color rgb="FFFF0000"/>
      <sz val="14"/>
    </font>
    <font>
      <name val="Aptos"/>
      <b val="1"/>
      <color rgb="FFFF0000"/>
      <sz val="14"/>
    </font>
    <font>
      <name val="Aptos"/>
      <color rgb="FFFF0000"/>
      <sz val="11"/>
    </font>
    <font>
      <name val="Aptos"/>
      <b val="1"/>
      <color rgb="FFFF0000"/>
      <sz val="12"/>
    </font>
    <font>
      <name val="Aptos"/>
      <color rgb="FFFF0000"/>
      <sz val="11"/>
    </font>
    <font>
      <name val="Aptos"/>
      <b val="1"/>
      <color rgb="FFFFFFFF"/>
      <sz val="12"/>
    </font>
    <font>
      <name val="Aptos"/>
      <b val="1"/>
      <color rgb="FF17365D"/>
      <sz val="14"/>
    </font>
    <font>
      <name val="Aptos"/>
      <color rgb="FF17365D"/>
      <sz val="11"/>
    </font>
    <font>
      <name val="Aptos"/>
      <b val="1"/>
      <color rgb="FFFFFFFF"/>
      <sz val="11"/>
    </font>
    <font>
      <name val="Aptos"/>
      <color rgb="FFFF0000"/>
      <sz val="14"/>
    </font>
    <font>
      <name val="Aptos"/>
      <color rgb="00FF0000"/>
      <sz val="14"/>
    </font>
    <font>
      <name val="Aptos"/>
      <b val="1"/>
      <color rgb="0017365D"/>
      <sz val="14"/>
    </font>
    <font>
      <name val="Aptos"/>
      <color rgb="00000000"/>
      <sz val="12"/>
    </font>
    <font>
      <name val="Aptos"/>
      <b val="1"/>
      <color rgb="0017365D"/>
      <sz val="12"/>
    </font>
    <font>
      <name val="Aptos"/>
      <b val="1"/>
      <color rgb="00FF0000"/>
      <sz val="14"/>
    </font>
    <font>
      <name val="Aptos"/>
      <color rgb="00FF0000"/>
      <sz val="11"/>
    </font>
    <font>
      <name val="Aptos"/>
      <b val="1"/>
      <color rgb="0024527A"/>
      <sz val="14"/>
    </font>
    <font>
      <name val="Aptos"/>
      <b val="1"/>
      <color rgb="00008000"/>
      <sz val="14"/>
    </font>
    <font>
      <name val="Aptos"/>
      <color rgb="00000000"/>
      <sz val="14"/>
    </font>
    <font>
      <name val="Aptos"/>
      <b val="1"/>
      <color rgb="00000000"/>
      <sz val="14"/>
    </font>
    <font>
      <name val="Carlito"/>
      <color rgb="00000000"/>
      <sz val="11"/>
    </font>
    <font>
      <name val="Aptos"/>
      <b val="1"/>
      <color rgb="00FFFFFF"/>
      <sz val="14"/>
    </font>
    <font>
      <name val="Aptos"/>
      <color rgb="00008000"/>
      <sz val="14"/>
    </font>
    <font>
      <name val="Aptos"/>
      <b val="1"/>
      <color rgb="0024527A"/>
      <sz val="12"/>
    </font>
    <font>
      <name val="Aptos"/>
      <color rgb="00000000"/>
      <sz val="11"/>
    </font>
    <font>
      <name val="Aptos"/>
      <b val="1"/>
      <color rgb="00FFFFFF"/>
      <sz val="12"/>
    </font>
    <font>
      <name val="Aptos"/>
      <color rgb="00008000"/>
      <sz val="11"/>
    </font>
    <font>
      <name val="Aptos"/>
      <b val="1"/>
      <color rgb="00FFFFFF"/>
      <sz val="11"/>
    </font>
    <font>
      <name val="Aptos"/>
      <b val="1"/>
      <color rgb="00008000"/>
      <sz val="12"/>
    </font>
    <font>
      <name val="Aptos"/>
      <b val="1"/>
      <color rgb="FF000000"/>
      <sz val="14"/>
    </font>
    <font>
      <name val="Aptos"/>
      <b val="1"/>
      <color rgb="FF000000"/>
      <sz val="14"/>
    </font>
    <font>
      <name val="Aptos"/>
      <b val="1"/>
      <color rgb="FF000000"/>
      <sz val="14"/>
    </font>
    <font>
      <name val="Aptos"/>
      <b val="1"/>
      <color rgb="000000FF"/>
      <sz val="14"/>
    </font>
    <font>
      <name val="Carlito"/>
      <color rgb="000000FF"/>
      <sz val="11"/>
    </font>
    <font>
      <name val="Aptos"/>
      <color rgb="000000FF"/>
      <sz val="11"/>
    </font>
    <font>
      <name val="Aptos"/>
      <color rgb="000000FF"/>
      <sz val="12"/>
    </font>
    <font>
      <name val="Aptos"/>
      <color rgb="000000FF"/>
      <sz val="14"/>
    </font>
    <font>
      <name val="Aptos"/>
      <b val="1"/>
      <color rgb="000000FF"/>
      <sz val="12"/>
    </font>
  </fonts>
  <fills count="20">
    <fill>
      <patternFill/>
    </fill>
    <fill>
      <patternFill patternType="gray125"/>
    </fill>
    <fill>
      <patternFill patternType="solid">
        <fgColor rgb="FF001A33"/>
      </patternFill>
    </fill>
    <fill>
      <patternFill patternType="solid">
        <fgColor rgb="FFFFFFFF"/>
      </patternFill>
    </fill>
    <fill>
      <patternFill patternType="solid">
        <fgColor rgb="FF001A33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EEF5F9"/>
      </patternFill>
    </fill>
    <fill>
      <patternFill patternType="solid">
        <fgColor rgb="FFFCE8E6"/>
      </patternFill>
    </fill>
    <fill>
      <patternFill patternType="solid">
        <fgColor rgb="FFEEF5F9"/>
      </patternFill>
    </fill>
    <fill>
      <patternFill patternType="solid">
        <fgColor rgb="FFFFFFFF"/>
      </patternFill>
    </fill>
    <fill>
      <patternFill patternType="solid">
        <fgColor rgb="FF001A33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002B49"/>
      </patternFill>
    </fill>
    <fill>
      <patternFill patternType="solid">
        <fgColor rgb="FF17365D"/>
      </patternFill>
    </fill>
    <fill>
      <patternFill patternType="solid">
        <fgColor rgb="FFF3F6FA"/>
      </patternFill>
    </fill>
    <fill>
      <patternFill patternType="solid">
        <fgColor rgb="00FFFFFF"/>
      </patternFill>
    </fill>
  </fills>
  <borders count="1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AFC4D6"/>
      </left>
      <right style="thin">
        <color rgb="FFAFC4D6"/>
      </right>
      <top style="thin">
        <color rgb="FFAFC4D6"/>
      </top>
      <bottom style="thin">
        <color rgb="FFAFC4D6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AFC4D6"/>
      </top>
      <bottom style="thin">
        <color rgb="FFAFC4D6"/>
      </bottom>
      <diagonal/>
    </border>
    <border>
      <left/>
      <right style="thin">
        <color rgb="FFAFC4D6"/>
      </right>
      <top style="thin">
        <color rgb="FFAFC4D6"/>
      </top>
      <bottom style="thin">
        <color rgb="FFAFC4D6"/>
      </bottom>
      <diagonal/>
    </border>
    <border>
      <left/>
      <right/>
      <top/>
      <bottom style="hair">
        <color rgb="FFCCD7E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AFC4D6"/>
      </top>
      <bottom/>
      <diagonal/>
    </border>
    <border>
      <left/>
      <right style="thin">
        <color rgb="FFAFC4D6"/>
      </right>
      <top style="thin">
        <color rgb="FFAFC4D6"/>
      </top>
      <bottom/>
      <diagonal/>
    </border>
    <border>
      <bottom style="thin">
        <color rgb="0017365D"/>
      </bottom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66">
    <xf numFmtId="0" fontId="0" fillId="0" borderId="0" pivotButton="0" quotePrefix="0" xfId="0"/>
    <xf numFmtId="0" fontId="5" fillId="0" borderId="0" applyAlignment="1" pivotButton="0" quotePrefix="0" xfId="0">
      <alignment vertical="center" wrapText="1"/>
    </xf>
    <xf numFmtId="0" fontId="3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7" fillId="4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left" vertical="center" wrapText="1"/>
    </xf>
    <xf numFmtId="1" fontId="5" fillId="5" borderId="2" applyAlignment="1" pivotButton="0" quotePrefix="0" xfId="0">
      <alignment horizontal="center" vertical="center" wrapText="1"/>
    </xf>
    <xf numFmtId="1" fontId="5" fillId="3" borderId="2" applyAlignment="1" pivotButton="0" quotePrefix="0" xfId="0">
      <alignment horizontal="center" vertical="center" wrapText="1"/>
    </xf>
    <xf numFmtId="1" fontId="5" fillId="6" borderId="2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center" vertical="center" wrapText="1"/>
    </xf>
    <xf numFmtId="1" fontId="5" fillId="7" borderId="2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 wrapText="1"/>
    </xf>
    <xf numFmtId="0" fontId="1" fillId="4" borderId="2" applyAlignment="1" pivotButton="0" quotePrefix="0" xfId="0">
      <alignment horizontal="center" vertical="center" wrapText="1"/>
    </xf>
    <xf numFmtId="0" fontId="2" fillId="8" borderId="2" applyAlignment="1" pivotButton="0" quotePrefix="0" xfId="0">
      <alignment horizontal="left" vertical="center" wrapText="1"/>
    </xf>
    <xf numFmtId="0" fontId="8" fillId="9" borderId="2" applyAlignment="1" pivotButton="0" quotePrefix="0" xfId="0">
      <alignment horizontal="center" vertical="center" wrapText="1"/>
    </xf>
    <xf numFmtId="0" fontId="2" fillId="10" borderId="2" applyAlignment="1" pivotButton="0" quotePrefix="0" xfId="0">
      <alignment horizontal="left" vertical="center" wrapText="1"/>
    </xf>
    <xf numFmtId="2" fontId="4" fillId="11" borderId="2" applyAlignment="1" pivotButton="0" quotePrefix="0" xfId="0">
      <alignment horizontal="center" vertical="center" wrapText="1"/>
    </xf>
    <xf numFmtId="0" fontId="1" fillId="12" borderId="2" applyAlignment="1" pivotButton="0" quotePrefix="0" xfId="0">
      <alignment horizontal="center" vertical="center" wrapText="1"/>
    </xf>
    <xf numFmtId="0" fontId="5" fillId="11" borderId="2" applyAlignment="1" pivotButton="0" quotePrefix="0" xfId="0">
      <alignment vertical="center" wrapText="1"/>
    </xf>
    <xf numFmtId="0" fontId="5" fillId="13" borderId="2" applyAlignment="1" pivotButton="0" quotePrefix="0" xfId="0">
      <alignment vertical="center" wrapText="1"/>
    </xf>
    <xf numFmtId="0" fontId="5" fillId="13" borderId="2" applyAlignment="1" pivotButton="0" quotePrefix="0" xfId="0">
      <alignment horizontal="center" vertical="center" wrapText="1"/>
    </xf>
    <xf numFmtId="0" fontId="5" fillId="11" borderId="2" applyAlignment="1" pivotButton="0" quotePrefix="0" xfId="0">
      <alignment horizontal="center" vertical="center" wrapText="1"/>
    </xf>
    <xf numFmtId="0" fontId="5" fillId="14" borderId="2" applyAlignment="1" pivotButton="0" quotePrefix="0" xfId="0">
      <alignment horizontal="center" vertical="center" wrapText="1"/>
    </xf>
    <xf numFmtId="0" fontId="5" fillId="15" borderId="2" applyAlignment="1" pivotButton="0" quotePrefix="0" xfId="0">
      <alignment horizontal="center" vertical="center" wrapText="1"/>
    </xf>
    <xf numFmtId="2" fontId="5" fillId="14" borderId="2" applyAlignment="1" pivotButton="0" quotePrefix="0" xfId="0">
      <alignment horizontal="center" vertical="center" wrapText="1"/>
    </xf>
    <xf numFmtId="2" fontId="5" fillId="15" borderId="2" applyAlignment="1" pivotButton="0" quotePrefix="0" xfId="0">
      <alignment horizontal="center" vertical="center" wrapText="1"/>
    </xf>
    <xf numFmtId="0" fontId="2" fillId="13" borderId="2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left" vertical="center" wrapText="1"/>
    </xf>
    <xf numFmtId="0" fontId="11" fillId="3" borderId="2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center" vertical="center" wrapText="1"/>
    </xf>
    <xf numFmtId="1" fontId="9" fillId="3" borderId="2" applyAlignment="1" pivotButton="0" quotePrefix="0" xfId="0">
      <alignment horizontal="center" vertical="center" wrapText="1"/>
    </xf>
    <xf numFmtId="1" fontId="9" fillId="7" borderId="2" applyAlignment="1" pivotButton="0" quotePrefix="0" xfId="0">
      <alignment horizontal="center" vertical="center" wrapText="1"/>
    </xf>
    <xf numFmtId="0" fontId="10" fillId="8" borderId="2" applyAlignment="1" pivotButton="0" quotePrefix="0" xfId="0">
      <alignment horizontal="left" vertical="center" wrapText="1"/>
    </xf>
    <xf numFmtId="0" fontId="10" fillId="3" borderId="2" applyAlignment="1" pivotButton="0" quotePrefix="0" xfId="0">
      <alignment horizontal="center" vertical="center" wrapText="1"/>
    </xf>
    <xf numFmtId="0" fontId="10" fillId="10" borderId="2" applyAlignment="1" pivotButton="0" quotePrefix="0" xfId="0">
      <alignment horizontal="left" vertical="center" wrapText="1"/>
    </xf>
    <xf numFmtId="0" fontId="9" fillId="11" borderId="2" applyAlignment="1" pivotButton="0" quotePrefix="0" xfId="0">
      <alignment vertical="center" wrapText="1"/>
    </xf>
    <xf numFmtId="0" fontId="15" fillId="16" borderId="0" applyAlignment="1" pivotButton="0" quotePrefix="0" xfId="0">
      <alignment vertical="center" wrapText="1"/>
    </xf>
    <xf numFmtId="0" fontId="12" fillId="0" borderId="7" applyAlignment="1" pivotButton="0" quotePrefix="0" xfId="0">
      <alignment vertical="center" wrapText="1"/>
    </xf>
    <xf numFmtId="0" fontId="18" fillId="17" borderId="0" applyAlignment="1" pivotButton="0" quotePrefix="0" xfId="0">
      <alignment vertical="center" wrapText="1"/>
    </xf>
    <xf numFmtId="0" fontId="19" fillId="3" borderId="2" applyAlignment="1" pivotButton="0" quotePrefix="0" xfId="0">
      <alignment horizontal="left" vertical="center" wrapText="1"/>
    </xf>
    <xf numFmtId="0" fontId="19" fillId="15" borderId="2" applyAlignment="1" pivotButton="0" quotePrefix="0" xfId="0">
      <alignment horizontal="center" vertical="center" wrapText="1"/>
    </xf>
    <xf numFmtId="0" fontId="12" fillId="0" borderId="7" applyAlignment="1" pivotButton="0" quotePrefix="0" xfId="0">
      <alignment vertical="top" wrapText="1"/>
    </xf>
    <xf numFmtId="0" fontId="14" fillId="18" borderId="0" applyAlignment="1" pivotButton="0" quotePrefix="0" xfId="0">
      <alignment horizontal="left" vertical="top" wrapText="1"/>
    </xf>
    <xf numFmtId="0" fontId="14" fillId="0" borderId="0" applyAlignment="1" pivotButton="0" quotePrefix="0" xfId="0">
      <alignment horizontal="left" vertical="top" wrapText="1"/>
    </xf>
    <xf numFmtId="0" fontId="3" fillId="11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6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0" fontId="0" fillId="0" borderId="0" pivotButton="0" quotePrefix="0" xfId="0"/>
    <xf numFmtId="0" fontId="10" fillId="10" borderId="1" applyAlignment="1" pivotButton="0" quotePrefix="0" xfId="0">
      <alignment horizontal="left" vertical="center" wrapText="1"/>
    </xf>
    <xf numFmtId="0" fontId="5" fillId="11" borderId="2" applyAlignment="1" pivotButton="0" quotePrefix="0" xfId="0">
      <alignment vertical="center" wrapText="1"/>
    </xf>
    <xf numFmtId="0" fontId="0" fillId="0" borderId="5" pivotButton="0" quotePrefix="0" xfId="0"/>
    <xf numFmtId="0" fontId="0" fillId="0" borderId="6" pivotButton="0" quotePrefix="0" xfId="0"/>
    <xf numFmtId="0" fontId="9" fillId="11" borderId="2" applyAlignment="1" pivotButton="0" quotePrefix="0" xfId="0">
      <alignment vertical="center" wrapText="1"/>
    </xf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  <xf numFmtId="0" fontId="16" fillId="0" borderId="0" applyAlignment="1" pivotButton="0" quotePrefix="0" xfId="0">
      <alignment vertical="center" wrapText="1"/>
    </xf>
    <xf numFmtId="0" fontId="17" fillId="0" borderId="0" applyAlignment="1" pivotButton="0" quotePrefix="0" xfId="0">
      <alignment vertical="center" wrapText="1"/>
    </xf>
    <xf numFmtId="0" fontId="24" fillId="3" borderId="2" applyAlignment="1" pivotButton="0" quotePrefix="0" xfId="0">
      <alignment horizontal="center" vertical="center" wrapText="1"/>
    </xf>
    <xf numFmtId="0" fontId="20" fillId="3" borderId="2" applyAlignment="1" pivotButton="0" quotePrefix="0" xfId="0">
      <alignment horizontal="left" vertical="center" wrapText="1"/>
    </xf>
    <xf numFmtId="0" fontId="5" fillId="6" borderId="2" applyAlignment="1" applyProtection="1" pivotButton="0" quotePrefix="0" xfId="0">
      <alignment horizontal="center" vertical="center" wrapText="1"/>
      <protection locked="0" hidden="0"/>
    </xf>
    <xf numFmtId="1" fontId="5" fillId="6" borderId="2" applyAlignment="1" applyProtection="1" pivotButton="0" quotePrefix="0" xfId="0">
      <alignment horizontal="center" vertical="center" wrapText="1"/>
      <protection locked="0" hidden="0"/>
    </xf>
    <xf numFmtId="1" fontId="20" fillId="7" borderId="2" applyAlignment="1" pivotButton="0" quotePrefix="0" xfId="0">
      <alignment horizontal="center" vertical="center" wrapText="1"/>
    </xf>
    <xf numFmtId="0" fontId="5" fillId="5" borderId="2" applyAlignment="1" applyProtection="1" pivotButton="0" quotePrefix="0" xfId="0">
      <alignment horizontal="left" vertical="center" wrapText="1"/>
      <protection locked="0" hidden="0"/>
    </xf>
    <xf numFmtId="0" fontId="5" fillId="3" borderId="2" applyAlignment="1" applyProtection="1" pivotButton="0" quotePrefix="0" xfId="0">
      <alignment horizontal="left" vertical="center" wrapText="1"/>
      <protection locked="0" hidden="0"/>
    </xf>
    <xf numFmtId="0" fontId="20" fillId="5" borderId="2" applyAlignment="1" pivotButton="0" quotePrefix="0" xfId="0">
      <alignment horizontal="left" vertical="center" wrapText="1"/>
    </xf>
    <xf numFmtId="0" fontId="24" fillId="9" borderId="2" applyAlignment="1" pivotButton="0" quotePrefix="0" xfId="0">
      <alignment horizontal="center" vertical="center" wrapText="1"/>
    </xf>
    <xf numFmtId="2" fontId="24" fillId="11" borderId="2" applyAlignment="1" pivotButton="0" quotePrefix="0" xfId="0">
      <alignment horizontal="center" vertical="center" wrapText="1"/>
    </xf>
    <xf numFmtId="0" fontId="10" fillId="10" borderId="1" applyAlignment="1" pivotButton="0" quotePrefix="0" xfId="0">
      <alignment vertical="center" wrapText="1"/>
    </xf>
    <xf numFmtId="0" fontId="5" fillId="14" borderId="2" applyAlignment="1" applyProtection="1" pivotButton="0" quotePrefix="0" xfId="0">
      <alignment horizontal="center" vertical="center" wrapText="1"/>
      <protection locked="0" hidden="0"/>
    </xf>
    <xf numFmtId="0" fontId="20" fillId="15" borderId="2" applyAlignment="1" pivotButton="0" quotePrefix="0" xfId="0">
      <alignment horizontal="center" vertical="center" wrapText="1"/>
    </xf>
    <xf numFmtId="0" fontId="5" fillId="11" borderId="2" applyAlignment="1" applyProtection="1" pivotButton="0" quotePrefix="0" xfId="0">
      <alignment vertical="center" wrapText="1"/>
      <protection locked="0" hidden="0"/>
    </xf>
    <xf numFmtId="0" fontId="24" fillId="10" borderId="1" applyAlignment="1" pivotButton="0" quotePrefix="0" xfId="0">
      <alignment vertical="center" wrapText="1"/>
    </xf>
    <xf numFmtId="2" fontId="5" fillId="14" borderId="2" applyAlignment="1" applyProtection="1" pivotButton="0" quotePrefix="0" xfId="0">
      <alignment horizontal="center" vertical="center" wrapText="1"/>
      <protection locked="0" hidden="0"/>
    </xf>
    <xf numFmtId="0" fontId="25" fillId="0" borderId="7" applyAlignment="1" pivotButton="0" quotePrefix="0" xfId="0">
      <alignment vertical="center" wrapText="1"/>
    </xf>
    <xf numFmtId="0" fontId="21" fillId="0" borderId="0" applyAlignment="1" pivotButton="0" quotePrefix="0" xfId="0">
      <alignment vertical="center" wrapText="1"/>
    </xf>
    <xf numFmtId="0" fontId="22" fillId="0" borderId="0" applyAlignment="1" pivotButton="0" quotePrefix="0" xfId="0">
      <alignment vertical="center" wrapText="1"/>
    </xf>
    <xf numFmtId="0" fontId="23" fillId="0" borderId="12" applyAlignment="1" pivotButton="0" quotePrefix="0" xfId="0">
      <alignment vertical="center" wrapText="1"/>
    </xf>
    <xf numFmtId="0" fontId="22" fillId="0" borderId="0" applyAlignment="1" applyProtection="1" pivotButton="0" quotePrefix="0" xfId="0">
      <alignment vertical="center" wrapText="1"/>
      <protection locked="0" hidden="0"/>
    </xf>
    <xf numFmtId="0" fontId="26" fillId="11" borderId="1" applyAlignment="1" pivotButton="0" quotePrefix="0" xfId="0">
      <alignment horizontal="center" vertical="center" wrapText="1"/>
    </xf>
    <xf numFmtId="0" fontId="27" fillId="11" borderId="1" applyAlignment="1" pivotButton="0" quotePrefix="0" xfId="0">
      <alignment horizontal="center" vertical="center" wrapText="1"/>
    </xf>
    <xf numFmtId="0" fontId="28" fillId="0" borderId="0" applyAlignment="1" pivotButton="0" quotePrefix="0" xfId="0">
      <alignment vertical="center" wrapText="1"/>
    </xf>
    <xf numFmtId="0" fontId="26" fillId="3" borderId="1" applyAlignment="1" pivotButton="0" quotePrefix="0" xfId="0">
      <alignment horizontal="center" vertical="center" wrapText="1"/>
    </xf>
    <xf numFmtId="0" fontId="29" fillId="3" borderId="2" applyAlignment="1" pivotButton="0" quotePrefix="0" xfId="0">
      <alignment horizontal="center" vertical="center" wrapText="1"/>
    </xf>
    <xf numFmtId="0" fontId="28" fillId="3" borderId="2" applyAlignment="1" pivotButton="0" quotePrefix="0" xfId="0">
      <alignment horizontal="left" vertical="center" wrapText="1"/>
    </xf>
    <xf numFmtId="0" fontId="30" fillId="0" borderId="0" pivotButton="0" quotePrefix="0" xfId="0"/>
    <xf numFmtId="0" fontId="27" fillId="3" borderId="2" applyAlignment="1" pivotButton="0" quotePrefix="0" xfId="0">
      <alignment horizontal="center" vertical="center" wrapText="1"/>
    </xf>
    <xf numFmtId="0" fontId="32" fillId="3" borderId="2" applyAlignment="1" pivotButton="0" quotePrefix="0" xfId="0">
      <alignment horizontal="left" vertical="center" wrapText="1"/>
    </xf>
    <xf numFmtId="0" fontId="31" fillId="4" borderId="2" applyAlignment="1" pivotButton="0" quotePrefix="0" xfId="0">
      <alignment horizontal="center" vertical="center" wrapText="1"/>
    </xf>
    <xf numFmtId="0" fontId="29" fillId="5" borderId="2" applyAlignment="1" pivotButton="0" quotePrefix="0" xfId="0">
      <alignment horizontal="center" vertical="center" wrapText="1"/>
    </xf>
    <xf numFmtId="0" fontId="28" fillId="5" borderId="2" applyAlignment="1" pivotButton="0" quotePrefix="0" xfId="0">
      <alignment horizontal="left" vertical="center" wrapText="1"/>
    </xf>
    <xf numFmtId="0" fontId="32" fillId="5" borderId="2" applyAlignment="1" pivotButton="0" quotePrefix="0" xfId="0">
      <alignment horizontal="left" vertical="center" wrapText="1"/>
    </xf>
    <xf numFmtId="0" fontId="28" fillId="5" borderId="2" applyAlignment="1" pivotButton="0" quotePrefix="0" xfId="0">
      <alignment horizontal="center" vertical="center" wrapText="1"/>
    </xf>
    <xf numFmtId="1" fontId="28" fillId="5" borderId="2" applyAlignment="1" pivotButton="0" quotePrefix="0" xfId="0">
      <alignment horizontal="center" vertical="center" wrapText="1"/>
    </xf>
    <xf numFmtId="0" fontId="28" fillId="6" borderId="2" applyAlignment="1" applyProtection="1" pivotButton="0" quotePrefix="0" xfId="0">
      <alignment horizontal="center" vertical="center" wrapText="1"/>
      <protection locked="0" hidden="0"/>
    </xf>
    <xf numFmtId="1" fontId="28" fillId="6" borderId="2" applyAlignment="1" applyProtection="1" pivotButton="0" quotePrefix="0" xfId="0">
      <alignment horizontal="center" vertical="center" wrapText="1"/>
      <protection locked="0" hidden="0"/>
    </xf>
    <xf numFmtId="1" fontId="28" fillId="7" borderId="2" applyAlignment="1" pivotButton="0" quotePrefix="0" xfId="0">
      <alignment horizontal="center" vertical="center" wrapText="1"/>
    </xf>
    <xf numFmtId="0" fontId="28" fillId="5" borderId="2" applyAlignment="1" applyProtection="1" pivotButton="0" quotePrefix="0" xfId="0">
      <alignment horizontal="left" vertical="center" wrapText="1"/>
      <protection locked="0" hidden="0"/>
    </xf>
    <xf numFmtId="0" fontId="28" fillId="3" borderId="2" applyAlignment="1" pivotButton="0" quotePrefix="0" xfId="0">
      <alignment horizontal="center" vertical="center" wrapText="1"/>
    </xf>
    <xf numFmtId="1" fontId="28" fillId="3" borderId="2" applyAlignment="1" pivotButton="0" quotePrefix="0" xfId="0">
      <alignment horizontal="center" vertical="center" wrapText="1"/>
    </xf>
    <xf numFmtId="0" fontId="28" fillId="3" borderId="2" applyAlignment="1" applyProtection="1" pivotButton="0" quotePrefix="0" xfId="0">
      <alignment horizontal="left" vertical="center" wrapText="1"/>
      <protection locked="0" hidden="0"/>
    </xf>
    <xf numFmtId="0" fontId="26" fillId="2" borderId="0" applyAlignment="1" pivotButton="0" quotePrefix="0" xfId="0">
      <alignment horizontal="center" vertical="center" wrapText="1"/>
    </xf>
    <xf numFmtId="0" fontId="26" fillId="8" borderId="2" applyAlignment="1" pivotButton="0" quotePrefix="0" xfId="0">
      <alignment horizontal="left" vertical="center" wrapText="1"/>
    </xf>
    <xf numFmtId="0" fontId="26" fillId="3" borderId="2" applyAlignment="1" pivotButton="0" quotePrefix="0" xfId="0">
      <alignment horizontal="center" vertical="center" wrapText="1"/>
    </xf>
    <xf numFmtId="0" fontId="29" fillId="8" borderId="2" applyAlignment="1" pivotButton="0" quotePrefix="0" xfId="0">
      <alignment horizontal="left" vertical="center" wrapText="1"/>
    </xf>
    <xf numFmtId="0" fontId="29" fillId="9" borderId="2" applyAlignment="1" pivotButton="0" quotePrefix="0" xfId="0">
      <alignment horizontal="center" vertical="center" wrapText="1"/>
    </xf>
    <xf numFmtId="0" fontId="29" fillId="10" borderId="2" applyAlignment="1" pivotButton="0" quotePrefix="0" xfId="0">
      <alignment horizontal="left" vertical="center" wrapText="1"/>
    </xf>
    <xf numFmtId="2" fontId="29" fillId="11" borderId="2" applyAlignment="1" pivotButton="0" quotePrefix="0" xfId="0">
      <alignment horizontal="center" vertical="center" wrapText="1"/>
    </xf>
    <xf numFmtId="0" fontId="29" fillId="10" borderId="1" applyAlignment="1" pivotButton="0" quotePrefix="0" xfId="0">
      <alignment horizontal="left" vertical="center" wrapText="1"/>
    </xf>
    <xf numFmtId="0" fontId="29" fillId="10" borderId="1" applyAlignment="1" pivotButton="0" quotePrefix="0" xfId="0">
      <alignment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31" fillId="12" borderId="2" applyAlignment="1" pivotButton="0" quotePrefix="0" xfId="0">
      <alignment horizontal="center" vertical="center" wrapText="1"/>
    </xf>
    <xf numFmtId="0" fontId="28" fillId="13" borderId="2" applyAlignment="1" pivotButton="0" quotePrefix="0" xfId="0">
      <alignment horizontal="center" vertical="center" wrapText="1"/>
    </xf>
    <xf numFmtId="0" fontId="28" fillId="13" borderId="2" applyAlignment="1" pivotButton="0" quotePrefix="0" xfId="0">
      <alignment vertical="center" wrapText="1"/>
    </xf>
    <xf numFmtId="0" fontId="28" fillId="11" borderId="2" applyAlignment="1" pivotButton="0" quotePrefix="0" xfId="0">
      <alignment horizontal="center" vertical="center" wrapText="1"/>
    </xf>
    <xf numFmtId="0" fontId="28" fillId="14" borderId="2" applyAlignment="1" applyProtection="1" pivotButton="0" quotePrefix="0" xfId="0">
      <alignment horizontal="center" vertical="center" wrapText="1"/>
      <protection locked="0" hidden="0"/>
    </xf>
    <xf numFmtId="0" fontId="28" fillId="15" borderId="2" applyAlignment="1" pivotButton="0" quotePrefix="0" xfId="0">
      <alignment horizontal="center" vertical="center" wrapText="1"/>
    </xf>
    <xf numFmtId="0" fontId="28" fillId="11" borderId="2" applyAlignment="1" applyProtection="1" pivotButton="0" quotePrefix="0" xfId="0">
      <alignment vertical="center" wrapText="1"/>
      <protection locked="0" hidden="0"/>
    </xf>
    <xf numFmtId="0" fontId="26" fillId="10" borderId="2" applyAlignment="1" pivotButton="0" quotePrefix="0" xfId="0">
      <alignment horizontal="left" vertical="center" wrapText="1"/>
    </xf>
    <xf numFmtId="0" fontId="28" fillId="11" borderId="2" applyAlignment="1" pivotButton="0" quotePrefix="0" xfId="0">
      <alignment vertical="center" wrapText="1"/>
    </xf>
    <xf numFmtId="0" fontId="32" fillId="11" borderId="2" applyAlignment="1" pivotButton="0" quotePrefix="0" xfId="0">
      <alignment vertical="center" wrapText="1"/>
    </xf>
    <xf numFmtId="2" fontId="28" fillId="14" borderId="2" applyAlignment="1" applyProtection="1" pivotButton="0" quotePrefix="0" xfId="0">
      <alignment horizontal="center" vertical="center" wrapText="1"/>
      <protection locked="0" hidden="0"/>
    </xf>
    <xf numFmtId="2" fontId="28" fillId="15" borderId="2" applyAlignment="1" pivotButton="0" quotePrefix="0" xfId="0">
      <alignment horizontal="center" vertical="center" wrapText="1"/>
    </xf>
    <xf numFmtId="0" fontId="29" fillId="11" borderId="1" applyAlignment="1" pivotButton="0" quotePrefix="0" xfId="0">
      <alignment horizontal="center" vertical="center" wrapText="1"/>
    </xf>
    <xf numFmtId="0" fontId="29" fillId="13" borderId="2" applyAlignment="1" pivotButton="0" quotePrefix="0" xfId="0">
      <alignment horizontal="center" vertical="center" wrapText="1"/>
    </xf>
    <xf numFmtId="0" fontId="27" fillId="10" borderId="1" applyAlignment="1" pivotButton="0" quotePrefix="0" xfId="0">
      <alignment horizontal="left" vertical="center" wrapText="1"/>
    </xf>
    <xf numFmtId="0" fontId="33" fillId="0" borderId="0" applyAlignment="1" pivotButton="0" quotePrefix="0" xfId="0">
      <alignment horizontal="left" vertical="center" wrapText="1"/>
    </xf>
    <xf numFmtId="0" fontId="36" fillId="0" borderId="0" applyAlignment="1" pivotButton="0" quotePrefix="0" xfId="0">
      <alignment horizontal="left" vertical="center" wrapText="1"/>
    </xf>
    <xf numFmtId="0" fontId="35" fillId="16" borderId="0" applyAlignment="1" pivotButton="0" quotePrefix="0" xfId="0">
      <alignment vertical="center" wrapText="1"/>
    </xf>
    <xf numFmtId="0" fontId="38" fillId="16" borderId="0" applyAlignment="1" pivotButton="0" quotePrefix="0" xfId="0">
      <alignment vertical="center" wrapText="1"/>
    </xf>
    <xf numFmtId="0" fontId="34" fillId="0" borderId="7" applyAlignment="1" pivotButton="0" quotePrefix="0" xfId="0">
      <alignment vertical="center" wrapText="1"/>
    </xf>
    <xf numFmtId="0" fontId="36" fillId="0" borderId="7" applyAlignment="1" pivotButton="0" quotePrefix="0" xfId="0">
      <alignment vertical="center" wrapText="1"/>
    </xf>
    <xf numFmtId="0" fontId="34" fillId="0" borderId="7" applyAlignment="1" pivotButton="0" quotePrefix="0" xfId="0">
      <alignment vertical="top" wrapText="1"/>
    </xf>
    <xf numFmtId="0" fontId="36" fillId="0" borderId="7" applyAlignment="1" pivotButton="0" quotePrefix="0" xfId="0">
      <alignment vertical="top" wrapText="1"/>
    </xf>
    <xf numFmtId="0" fontId="26" fillId="0" borderId="0" applyAlignment="1" pivotButton="0" quotePrefix="0" xfId="0">
      <alignment vertical="center" wrapText="1"/>
    </xf>
    <xf numFmtId="0" fontId="34" fillId="0" borderId="0" applyAlignment="1" pivotButton="0" quotePrefix="0" xfId="0">
      <alignment vertical="center" wrapText="1"/>
    </xf>
    <xf numFmtId="0" fontId="37" fillId="17" borderId="0" applyAlignment="1" pivotButton="0" quotePrefix="0" xfId="0">
      <alignment vertical="center" wrapText="1"/>
    </xf>
    <xf numFmtId="0" fontId="34" fillId="18" borderId="0" applyAlignment="1" pivotButton="0" quotePrefix="0" xfId="0">
      <alignment horizontal="left" vertical="top" wrapText="1"/>
    </xf>
    <xf numFmtId="0" fontId="34" fillId="0" borderId="0" applyAlignment="1" pivotButton="0" quotePrefix="0" xfId="0">
      <alignment horizontal="left" vertical="top" wrapText="1"/>
    </xf>
    <xf numFmtId="0" fontId="33" fillId="0" borderId="12" applyAlignment="1" pivotButton="0" quotePrefix="0" xfId="0">
      <alignment vertical="center" wrapText="1"/>
    </xf>
    <xf numFmtId="0" fontId="39" fillId="8" borderId="2" applyAlignment="1" pivotButton="0" quotePrefix="0" xfId="0">
      <alignment horizontal="left" vertical="center" wrapText="1"/>
    </xf>
    <xf numFmtId="0" fontId="40" fillId="3" borderId="2" applyAlignment="1" pivotButton="0" quotePrefix="0" xfId="0">
      <alignment horizontal="center" vertical="center" wrapText="1"/>
    </xf>
    <xf numFmtId="0" fontId="41" fillId="10" borderId="2" applyAlignment="1" pivotButton="0" quotePrefix="0" xfId="0">
      <alignment horizontal="left" vertical="center" wrapText="1"/>
    </xf>
    <xf numFmtId="0" fontId="45" fillId="0" borderId="0" applyAlignment="1" pivotButton="0" quotePrefix="0" xfId="0">
      <alignment vertical="center" wrapText="1"/>
    </xf>
    <xf numFmtId="0" fontId="46" fillId="3" borderId="2" applyAlignment="1" pivotButton="0" quotePrefix="0" xfId="0">
      <alignment horizontal="left" vertical="center" wrapText="1"/>
    </xf>
    <xf numFmtId="0" fontId="42" fillId="3" borderId="2" applyAlignment="1" pivotButton="0" quotePrefix="0" xfId="0">
      <alignment horizontal="center" vertical="center" wrapText="1"/>
    </xf>
    <xf numFmtId="0" fontId="42" fillId="4" borderId="2" applyAlignment="1" pivotButton="0" quotePrefix="0" xfId="0">
      <alignment horizontal="center" vertical="center" wrapText="1"/>
    </xf>
    <xf numFmtId="0" fontId="42" fillId="8" borderId="2" applyAlignment="1" pivotButton="0" quotePrefix="0" xfId="0">
      <alignment horizontal="left" vertical="center" wrapText="1"/>
    </xf>
    <xf numFmtId="0" fontId="42" fillId="9" borderId="2" applyAlignment="1" pivotButton="0" quotePrefix="0" xfId="0">
      <alignment horizontal="center" vertical="center" wrapText="1"/>
    </xf>
    <xf numFmtId="0" fontId="45" fillId="0" borderId="0" applyAlignment="1" applyProtection="1" pivotButton="0" quotePrefix="0" xfId="0">
      <alignment vertical="center" wrapText="1"/>
      <protection locked="0" hidden="0"/>
    </xf>
    <xf numFmtId="0" fontId="46" fillId="11" borderId="2" applyAlignment="1" pivotButton="0" quotePrefix="0" xfId="0">
      <alignment vertical="center" wrapText="1"/>
    </xf>
    <xf numFmtId="0" fontId="46" fillId="15" borderId="2" applyAlignment="1" pivotButton="0" quotePrefix="0" xfId="0">
      <alignment horizontal="center" vertical="center" wrapText="1"/>
    </xf>
    <xf numFmtId="0" fontId="42" fillId="10" borderId="1" applyAlignment="1" pivotButton="0" quotePrefix="0" xfId="0">
      <alignment horizontal="left" vertical="center" wrapText="1"/>
    </xf>
    <xf numFmtId="0" fontId="44" fillId="0" borderId="0" pivotButton="0" quotePrefix="0" xfId="0"/>
    <xf numFmtId="0" fontId="47" fillId="0" borderId="0" applyAlignment="1" pivotButton="0" quotePrefix="0" xfId="0">
      <alignment vertical="center" wrapText="1"/>
    </xf>
    <xf numFmtId="0" fontId="45" fillId="19" borderId="0" applyAlignment="1" pivotButton="0" quotePrefix="0" xfId="0">
      <alignment vertical="center" wrapText="1"/>
    </xf>
    <xf numFmtId="0" fontId="42" fillId="19" borderId="2" applyAlignment="1" pivotButton="0" quotePrefix="0" xfId="0">
      <alignment horizontal="center" vertical="center" wrapText="1"/>
    </xf>
  </cellXfs>
  <cellStyles count="1">
    <cellStyle name="Normal" xfId="0" builtinId="0"/>
  </cellStyles>
  <dxfs count="5">
    <dxf>
      <font>
        <b val="1"/>
        <color rgb="00000000"/>
      </font>
      <fill>
        <patternFill>
          <bgColor rgb="FFFFF1E7"/>
        </patternFill>
      </fill>
    </dxf>
    <dxf>
      <font>
        <b val="1"/>
        <color rgb="00000000"/>
      </font>
      <fill>
        <patternFill>
          <bgColor rgb="FFE8F3F0"/>
        </patternFill>
      </fill>
    </dxf>
    <dxf>
      <font>
        <b val="1"/>
        <color rgb="FFC62828"/>
      </font>
      <fill>
        <patternFill>
          <bgColor rgb="FFFFF1E7"/>
        </patternFill>
      </fill>
    </dxf>
    <dxf>
      <font>
        <b val="1"/>
        <color rgb="FF1B7F5A"/>
      </font>
      <fill>
        <patternFill>
          <bgColor rgb="FFE8F3F0"/>
        </patternFill>
      </fill>
    </dxf>
    <dxf>
      <font>
        <b val="1"/>
        <color rgb="FFC62828"/>
      </font>
      <fill>
        <patternFill>
          <bgColor rgb="FFFFF1E7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theme" Target="theme/theme1.xml"/><Relationship Id="rId5" Type="http://schemas.openxmlformats.org/officeDocument/2006/relationships/worksheet" Target="/xl/worksheets/sheet5.xml"/><Relationship Id="rId10" Type="http://schemas.openxmlformats.org/officeDocument/2006/relationships/styles" Target="styles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CapacidadeOperacional" displayName="CapacidadeOperacional" ref="A6:Q17" headerRowCount="1" totalsRowShown="0">
  <autoFilter ref="A6:Q17"/>
  <tableColumns count="17">
    <tableColumn id="1" name="Código"/>
    <tableColumn id="2" name="Eixo"/>
    <tableColumn id="3" name="Requisito"/>
    <tableColumn id="4" name="Natureza"/>
    <tableColumn id="5" name="Peso máximo"/>
    <tableColumn id="6" name="Comprovação mínima"/>
    <tableColumn id="7" name="Fase"/>
    <tableColumn id="8" name="Critério de suficiência"/>
    <tableColumn id="9" name="Consequência"/>
    <tableColumn id="10" name="Situação"/>
    <tableColumn id="11" name="Documento / evidência"/>
    <tableColumn id="12" name="Página / seção"/>
    <tableColumn id="13" name="Módulo / licença"/>
    <tableColumn id="14" name="Cenário / validação"/>
    <tableColumn id="15" name="Pontos atribuídos"/>
    <tableColumn id="16" name="Pontos validados"/>
    <tableColumn id="17" name="Observação técnic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001A33"/>
    <outlinePr summaryBelow="1" summaryRight="1"/>
    <pageSetUpPr/>
  </sheetPr>
  <dimension ref="A1:H28"/>
  <sheetViews>
    <sheetView showGridLines="0" topLeftCell="A13" workbookViewId="0">
      <selection activeCell="A1" sqref="A1:H1"/>
    </sheetView>
  </sheetViews>
  <sheetFormatPr baseColWidth="8" defaultRowHeight="14.25"/>
  <cols>
    <col width="8" customWidth="1" style="53" min="1" max="1"/>
    <col width="88" customWidth="1" style="53" min="2" max="2"/>
    <col width="10" customWidth="1" style="53" min="3" max="8"/>
  </cols>
  <sheetData>
    <row r="1" ht="30" customHeight="1" s="53">
      <c r="A1" s="84" t="inlineStr">
        <is>
          <t>ANEXO IV · PLANILHA DE QUALIFICAÇÃO TÉCNICA — CAPACIDADE OPERACIONAL</t>
        </is>
      </c>
      <c r="B1" s="49" t="n"/>
      <c r="C1" s="49" t="n"/>
      <c r="D1" s="49" t="n"/>
      <c r="E1" s="49" t="n"/>
      <c r="F1" s="49" t="n"/>
      <c r="G1" s="49" t="n"/>
      <c r="H1" s="50" t="n"/>
    </row>
    <row r="2" ht="28.15" customHeight="1" s="53">
      <c r="A2" s="85" t="inlineStr">
        <is>
          <t>PROCESSO ADMINISTRATIVO 006/2026 · SOLUÇÃO INTEGRADA PARA CIBERSEGURANÇA</t>
        </is>
      </c>
      <c r="B2" s="49" t="n"/>
      <c r="C2" s="49" t="n"/>
      <c r="D2" s="49" t="n"/>
      <c r="E2" s="49" t="n"/>
      <c r="F2" s="49" t="n"/>
      <c r="G2" s="49" t="n"/>
      <c r="H2" s="50" t="n"/>
    </row>
    <row r="3" ht="26" customHeight="1" s="53">
      <c r="A3" s="164" t="n"/>
    </row>
    <row r="4" ht="8.1" customHeight="1" s="53">
      <c r="A4" s="86" t="n"/>
      <c r="B4" s="86" t="n"/>
      <c r="C4" s="86" t="n"/>
      <c r="D4" s="86" t="n"/>
      <c r="E4" s="86" t="n"/>
      <c r="F4" s="86" t="n"/>
      <c r="G4" s="86" t="n"/>
      <c r="H4" s="86" t="n"/>
    </row>
    <row r="5" ht="8.1" customHeight="1" s="53">
      <c r="A5" s="86" t="n"/>
      <c r="B5" s="86" t="n"/>
      <c r="C5" s="86" t="n"/>
      <c r="D5" s="86" t="n"/>
      <c r="E5" s="86" t="n"/>
      <c r="F5" s="86" t="n"/>
      <c r="G5" s="86" t="n"/>
      <c r="H5" s="86" t="n"/>
    </row>
    <row r="6" ht="8.1" customHeight="1" s="53">
      <c r="A6" s="86" t="n"/>
      <c r="B6" s="86" t="n"/>
      <c r="C6" s="86" t="n"/>
      <c r="D6" s="86" t="n"/>
      <c r="E6" s="86" t="n"/>
      <c r="F6" s="86" t="n"/>
      <c r="G6" s="86" t="n"/>
      <c r="H6" s="86" t="n"/>
    </row>
    <row r="7" ht="8.1" customHeight="1" s="53">
      <c r="A7" s="86" t="n"/>
      <c r="B7" s="86" t="n"/>
      <c r="C7" s="86" t="n"/>
      <c r="D7" s="86" t="n"/>
      <c r="E7" s="86" t="n"/>
      <c r="F7" s="86" t="n"/>
      <c r="G7" s="86" t="n"/>
      <c r="H7" s="86" t="n"/>
    </row>
    <row r="8" ht="8.1" customHeight="1" s="53">
      <c r="A8" s="86" t="n"/>
      <c r="B8" s="86" t="n"/>
      <c r="C8" s="86" t="n"/>
      <c r="D8" s="86" t="n"/>
      <c r="E8" s="86" t="n"/>
      <c r="F8" s="86" t="n"/>
      <c r="G8" s="86" t="n"/>
      <c r="H8" s="86" t="n"/>
    </row>
    <row r="9" ht="8.1" customHeight="1" s="53">
      <c r="A9" s="86" t="n"/>
      <c r="B9" s="86" t="n"/>
      <c r="C9" s="86" t="n"/>
      <c r="D9" s="86" t="n"/>
      <c r="E9" s="86" t="n"/>
      <c r="F9" s="86" t="n"/>
      <c r="G9" s="86" t="n"/>
      <c r="H9" s="86" t="n"/>
    </row>
    <row r="10" ht="28.15" customHeight="1" s="53">
      <c r="A10" s="87" t="inlineStr">
        <is>
          <t>REGRAS DE PREENCHIMENTO E JULGAMENTO</t>
        </is>
      </c>
      <c r="B10" s="49" t="n"/>
      <c r="C10" s="49" t="n"/>
      <c r="D10" s="49" t="n"/>
      <c r="E10" s="49" t="n"/>
      <c r="F10" s="49" t="n"/>
      <c r="G10" s="49" t="n"/>
      <c r="H10" s="50" t="n"/>
    </row>
    <row r="11" ht="110.1" customHeight="1" s="53">
      <c r="A11" s="88" t="inlineStr">
        <is>
          <t>1.</t>
        </is>
      </c>
      <c r="B11" s="153" t="inlineStr">
        <is>
          <t>A interessada preenche situação declarada (R), documento/evidência (K), página/seção (L) e módulo/licença (M). A Comissão registra conclusão em J, teste/ocorrência em N, pontos em O, fundamento em Q e os controles de julgamento. Declaração não equivale a comprovação.</t>
        </is>
      </c>
      <c r="C11" s="86" t="n"/>
      <c r="D11" s="86" t="n"/>
      <c r="E11" s="86" t="n"/>
      <c r="F11" s="86" t="n"/>
      <c r="G11" s="86" t="n"/>
      <c r="H11" s="86" t="n"/>
    </row>
    <row r="12" ht="60.3" customHeight="1" s="53">
      <c r="A12" s="88" t="inlineStr">
        <is>
          <t>2.</t>
        </is>
      </c>
      <c r="B12" s="89" t="inlineStr">
        <is>
          <t>O não atendimento de requisito eliminatório reprova a proposta, independentemente da pontuação total.</t>
        </is>
      </c>
      <c r="C12" s="86" t="n"/>
      <c r="D12" s="86" t="n"/>
      <c r="E12" s="86" t="n"/>
      <c r="F12" s="86" t="n"/>
      <c r="G12" s="86" t="n"/>
      <c r="H12" s="86" t="n"/>
    </row>
    <row r="13" ht="97.2" customHeight="1" s="53">
      <c r="A13" s="88" t="inlineStr">
        <is>
          <t>3.</t>
        </is>
      </c>
      <c r="B13" s="89" t="inlineStr">
        <is>
          <t>O corte operacional é de 70 pontos normalizados em 100, sem compensação com a matriz funcional. NO = pontos operacionais validados / 93 × 100. Superado o corte e atendidos os eliminatórios, a contribuição ao VTI é NO × 0,25.</t>
        </is>
      </c>
      <c r="C13" s="86" t="n"/>
      <c r="D13" s="86" t="n"/>
      <c r="E13" s="86" t="n"/>
      <c r="F13" s="86" t="n"/>
      <c r="G13" s="86" t="n"/>
      <c r="H13" s="86" t="n"/>
    </row>
    <row r="14" ht="54" customHeight="1" s="53">
      <c r="A14" s="88" t="inlineStr">
        <is>
          <t>4.</t>
        </is>
      </c>
      <c r="B14" s="89" t="inlineStr">
        <is>
          <t>São eliminatórios somente RCO-001, RCO-009 e RCO-011; todos devem ser atendidos.</t>
        </is>
      </c>
      <c r="C14" s="86" t="n"/>
      <c r="D14" s="86" t="n"/>
      <c r="E14" s="86" t="n"/>
      <c r="F14" s="86" t="n"/>
      <c r="G14" s="86" t="n"/>
      <c r="H14" s="86" t="n"/>
    </row>
    <row r="15" ht="84.3" customHeight="1" s="53">
      <c r="A15" s="88" t="inlineStr">
        <is>
          <t>5.</t>
        </is>
      </c>
      <c r="B15" s="89" t="inlineStr">
        <is>
          <t>A avaliação distingue experiência preexistente, capacidade atual da solução, recursos disponíveis e compromisso futuro de mobilização; diligência ou PoC não cria capacidade ausente.</t>
        </is>
      </c>
      <c r="C15" s="86" t="n"/>
      <c r="D15" s="86" t="n"/>
      <c r="E15" s="86" t="n"/>
      <c r="F15" s="86" t="n"/>
      <c r="G15" s="86" t="n"/>
      <c r="H15" s="86" t="n"/>
    </row>
    <row r="16" ht="71.09999999999999" customHeight="1" s="53">
      <c r="A16" s="88" t="inlineStr">
        <is>
          <t>6.</t>
        </is>
      </c>
      <c r="B16" s="89" t="inlineStr">
        <is>
          <t>O somatório de atestados é admitido quando, em conjunto, demonstrar compatibilidade material, escala, complexidade e execução coordenada.</t>
        </is>
      </c>
      <c r="C16" s="86" t="n"/>
      <c r="D16" s="86" t="n"/>
      <c r="E16" s="86" t="n"/>
      <c r="F16" s="86" t="n"/>
      <c r="G16" s="86" t="n"/>
      <c r="H16" s="86" t="n"/>
    </row>
    <row r="17" ht="74.09999999999999" customHeight="1" s="53">
      <c r="A17" s="88" t="inlineStr">
        <is>
          <t>7.</t>
        </is>
      </c>
      <c r="B17" s="89" t="inlineStr">
        <is>
          <t>A planilha integra a seleção técnico-institucional pelo VTI. Não há proposta, qualificação, pontuação, desempate ou validação econômico-financeira.</t>
        </is>
      </c>
      <c r="C17" s="86" t="n"/>
      <c r="D17" s="86" t="n"/>
      <c r="E17" s="86" t="n"/>
      <c r="F17" s="86" t="n"/>
      <c r="G17" s="86" t="n"/>
      <c r="H17" s="86" t="n"/>
    </row>
    <row r="18" ht="82.8" customHeight="1" s="53">
      <c r="A18" s="88" t="n">
        <v>8</v>
      </c>
      <c r="B18" s="89" t="inlineStr">
        <is>
          <t>O RCO-004 e seus 7 pontos estão suprimidos. Permanecem 10 requisitos ativos, 3 eliminatórios e 93 pontos brutos. Os pesos relativos restantes são preservados pela normalização.</t>
        </is>
      </c>
      <c r="C18" s="90" t="n"/>
      <c r="D18" s="90" t="n"/>
      <c r="E18" s="90" t="n"/>
      <c r="F18" s="90" t="n"/>
      <c r="G18" s="90" t="n"/>
      <c r="H18" s="90" t="n"/>
    </row>
    <row r="19">
      <c r="A19" s="90" t="n"/>
      <c r="B19" s="90" t="n"/>
      <c r="C19" s="90" t="n"/>
      <c r="D19" s="90" t="n"/>
      <c r="E19" s="90" t="n"/>
      <c r="F19" s="90" t="n"/>
      <c r="G19" s="90" t="n"/>
      <c r="H19" s="90" t="n"/>
    </row>
    <row r="20" ht="103.5" customHeight="1" s="53">
      <c r="A20" s="88" t="inlineStr">
        <is>
          <t>9.</t>
        </is>
      </c>
      <c r="B20" s="89" t="inlineStr">
        <is>
          <t>Pontuação: atendimento integral comprovado recebe o peso. Nos RF-P, a gradação expressa permite soma dos subitens comprovados, com os pesos originais. No RCO, sem gradação expressa, parcial não pontua. Consulte a aba Controle antes do resultado.</t>
        </is>
      </c>
      <c r="C20" s="90" t="n"/>
      <c r="D20" s="90" t="n"/>
      <c r="E20" s="90" t="n"/>
      <c r="F20" s="90" t="n"/>
      <c r="G20" s="90" t="n"/>
      <c r="H20" s="90" t="n"/>
    </row>
    <row r="21" ht="91.5" customHeight="1" s="53">
      <c r="A21" s="88" t="inlineStr">
        <is>
          <t>10.</t>
        </is>
      </c>
      <c r="B21" s="89" t="inlineStr">
        <is>
          <t>As células de cálculo estão protegidas contra edição acidental, sem senha. Os campos de avaliação permanecem editáveis. A proteção não substitui validação humana nem impede alteração deliberada do arquivo.</t>
        </is>
      </c>
      <c r="C21" s="90" t="n"/>
      <c r="D21" s="90" t="n"/>
      <c r="E21" s="90" t="n"/>
      <c r="F21" s="90" t="n"/>
      <c r="G21" s="90" t="n"/>
      <c r="H21" s="90" t="n"/>
    </row>
    <row r="22" ht="137.1" customHeight="1" s="53">
      <c r="A22" s="91" t="inlineStr">
        <is>
          <t>11.</t>
        </is>
      </c>
      <c r="B22" s="153" t="inlineStr">
        <is>
          <t>A confirmação documental e a PoC observarão o item 25.6 e seus subitens do Edital. Revisão de pontos materialmente infirmados depende de decisão motivada e de manifestação e recursos previstos, sem pontos adicionais. Preservar a matriz anterior e registrar a decisão, os pontos afetados e o resultado reapurado; pesos, cortes e fórmulas permanecem inalterados.</t>
        </is>
      </c>
      <c r="C22" s="90" t="n"/>
      <c r="D22" s="90" t="n"/>
      <c r="E22" s="90" t="n"/>
      <c r="F22" s="90" t="n"/>
      <c r="G22" s="90" t="n"/>
      <c r="H22" s="90" t="n"/>
    </row>
    <row r="23" ht="113.4" customHeight="1" s="53">
      <c r="A23" s="91" t="inlineStr">
        <is>
          <t>12.</t>
        </is>
      </c>
      <c r="B23" s="153" t="inlineStr">
        <is>
          <t>Os Anexos III e IV deverão ser juntados individualmente ao processo, com identificação e comprovação de integridade, preservados os documentos efetivamente examinados pela PJINPACTA. O conjunto documental depende de apreciação jurídica e decisão competente antes da publicação.</t>
        </is>
      </c>
      <c r="C23" s="90" t="n"/>
      <c r="D23" s="90" t="n"/>
      <c r="E23" s="90" t="n"/>
      <c r="F23" s="90" t="n"/>
      <c r="G23" s="90" t="n"/>
      <c r="H23" s="90" t="n"/>
    </row>
    <row r="24" ht="126.3636363636364" customHeight="1" s="53">
      <c r="A24" s="154" t="inlineStr">
        <is>
          <t>13.</t>
        </is>
      </c>
      <c r="B24" s="153" t="inlineStr">
        <is>
          <t>Configuração, parametrização ou integração documentada na solução ofertada equivalem a atendimento integral quando todos os elementos estiverem comprovados no marco exigível. A Comissão normaliza o resultado em J; a declaração original permanece em R. Não basta promessa futura.</t>
        </is>
      </c>
      <c r="C24" s="56" t="n"/>
      <c r="D24" s="56" t="n"/>
      <c r="E24" s="56" t="n"/>
      <c r="F24" s="56" t="n"/>
      <c r="G24" s="56" t="n"/>
      <c r="H24" s="57" t="n"/>
    </row>
    <row r="25" ht="139.5454545454545" customHeight="1" s="53">
      <c r="A25" s="154" t="inlineStr">
        <is>
          <t>14.</t>
        </is>
      </c>
      <c r="B25" s="153" t="inlineStr">
        <is>
          <t>Atende com ressalva: registrar atendimento integral apenas se a ressalva for formal e não houver lacuna material; parcial permanece parcial. Não aplicável ou pendente de diligência: registrar em N/Q e manter J em aberto até conclusão, sem dispensar requisito incondicional ou alterar peso. Ver Anexo V, 7.6.</t>
        </is>
      </c>
      <c r="C25" s="56" t="n"/>
      <c r="D25" s="56" t="n"/>
      <c r="E25" s="56" t="n"/>
      <c r="F25" s="56" t="n"/>
      <c r="G25" s="56" t="n"/>
      <c r="H25" s="57" t="n"/>
    </row>
    <row r="26" ht="137.2727272727273" customHeight="1" s="53">
      <c r="A26" s="154" t="inlineStr">
        <is>
          <t>15.</t>
        </is>
      </c>
      <c r="B26" s="153" t="inlineStr">
        <is>
          <t>A Comissão julga em cópia-mestra própria da planilha oficial. Replica somente as entradas da interessada e confere a documentação; pontos e resultados são da Comissão. Arquivos recebidos são preservados, sem confiar em suas fórmulas alteráveis. Divergência estrutural recebe o tratamento do Edital, 19.8.</t>
        </is>
      </c>
      <c r="C26" s="56" t="n"/>
      <c r="D26" s="56" t="n"/>
      <c r="E26" s="56" t="n"/>
      <c r="F26" s="56" t="n"/>
      <c r="G26" s="56" t="n"/>
      <c r="H26" s="57" t="n"/>
    </row>
    <row r="27" ht="123.1818181818182" customHeight="1" s="53">
      <c r="A27" s="154" t="inlineStr">
        <is>
          <t>16.</t>
        </is>
      </c>
      <c r="B27" s="153" t="inlineStr">
        <is>
          <t>Os registros internos de elaboração não integram as matrizes destinadas à divulgação. A proteção sem senha evita erro acidental, mas não garante inviolabilidade. O hash do arquivo preenchido não deve ser confundido com o hash do modelo vazio; conferir estrutura, fórmulas e identificação da matriz oficial.</t>
        </is>
      </c>
      <c r="C27" s="56" t="n"/>
      <c r="D27" s="56" t="n"/>
      <c r="E27" s="56" t="n"/>
      <c r="F27" s="56" t="n"/>
      <c r="G27" s="56" t="n"/>
      <c r="H27" s="57" t="n"/>
    </row>
    <row r="28" ht="121.8181818181818" customHeight="1" s="53">
      <c r="A28" s="154" t="inlineStr">
        <is>
          <t>17.</t>
        </is>
      </c>
      <c r="B28" s="153" t="inlineStr">
        <is>
          <t>Preencher a aba Conferência NF em duas verificações efetivas, vinculadas à ata, antes de finalizar a Memória VTI. Conferir a interessada, a origem, a fase, o resultado e a nota, preservando as cópias documentais e pós-PoC. Os campos são da Comissão, não da proponente.</t>
        </is>
      </c>
      <c r="C28" s="56" t="n"/>
      <c r="D28" s="56" t="n"/>
      <c r="E28" s="56" t="n"/>
      <c r="F28" s="56" t="n"/>
      <c r="G28" s="56" t="n"/>
      <c r="H28" s="57" t="n"/>
    </row>
  </sheetData>
  <mergeCells count="9">
    <mergeCell ref="A3:H3"/>
    <mergeCell ref="B26:H26"/>
    <mergeCell ref="B27:H27"/>
    <mergeCell ref="A2:H2"/>
    <mergeCell ref="A10:H10"/>
    <mergeCell ref="B24:H24"/>
    <mergeCell ref="B25:H25"/>
    <mergeCell ref="A1:H1"/>
    <mergeCell ref="B28:H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001A33"/>
    <outlinePr summaryBelow="1" summaryRight="1"/>
    <pageSetUpPr/>
  </sheetPr>
  <dimension ref="A1:R17"/>
  <sheetViews>
    <sheetView showGridLines="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C7" sqref="C7"/>
    </sheetView>
  </sheetViews>
  <sheetFormatPr baseColWidth="8" defaultRowHeight="14.25"/>
  <cols>
    <col width="14" customWidth="1" style="53" min="1" max="1"/>
    <col width="24" customWidth="1" style="53" min="2" max="2"/>
    <col width="52" customWidth="1" style="53" min="3" max="3"/>
    <col width="22" customWidth="1" style="53" min="4" max="4"/>
    <col width="12" customWidth="1" style="53" min="5" max="5"/>
    <col width="42" customWidth="1" style="53" min="6" max="6"/>
    <col width="34" customWidth="1" style="53" min="7" max="7"/>
    <col width="42" customWidth="1" style="53" min="8" max="8"/>
    <col width="34" customWidth="1" style="53" min="9" max="9"/>
    <col width="20" customWidth="1" style="53" min="10" max="10"/>
    <col width="28" customWidth="1" style="53" min="11" max="11"/>
    <col width="15" customWidth="1" style="53" min="12" max="12"/>
    <col width="18" customWidth="1" style="53" min="13" max="13"/>
    <col width="20" customWidth="1" style="53" min="14" max="14"/>
    <col width="15" customWidth="1" style="53" min="15" max="16"/>
    <col width="30" customWidth="1" style="53" min="17" max="17"/>
    <col width="34" customWidth="1" style="53" min="18" max="18"/>
  </cols>
  <sheetData>
    <row r="1" ht="30" customHeight="1" s="53">
      <c r="A1" s="84" t="inlineStr">
        <is>
          <t>ANEXO IV · CAPACIDADE TÉCNICO-OPERACIONAL</t>
        </is>
      </c>
      <c r="B1" s="49" t="n"/>
      <c r="C1" s="49" t="n"/>
      <c r="D1" s="49" t="n"/>
      <c r="E1" s="49" t="n"/>
      <c r="F1" s="49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50" t="n"/>
    </row>
    <row r="2" ht="28.15" customHeight="1" s="53">
      <c r="A2" s="85" t="inlineStr">
        <is>
          <t>PROCESSO ADMINISTRATIVO 006/2026 · SOLUÇÃO INTEGRADA PARA CIBERSEGURANÇA</t>
        </is>
      </c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50" t="n"/>
    </row>
    <row r="3" ht="8.1" customHeight="1" s="53">
      <c r="A3" s="86" t="n"/>
    </row>
    <row r="4" ht="8.1" customHeight="1" s="53">
      <c r="A4" s="86" t="n"/>
      <c r="B4" s="86" t="n"/>
      <c r="C4" s="86" t="n"/>
      <c r="D4" s="86" t="n"/>
      <c r="E4" s="86" t="n"/>
      <c r="F4" s="86" t="n"/>
      <c r="G4" s="86" t="n"/>
      <c r="H4" s="86" t="n"/>
      <c r="I4" s="86" t="n"/>
      <c r="J4" s="86" t="n"/>
      <c r="K4" s="86" t="n"/>
      <c r="L4" s="86" t="n"/>
      <c r="M4" s="86" t="n"/>
      <c r="N4" s="86" t="n"/>
      <c r="O4" s="86" t="n"/>
      <c r="P4" s="86" t="n"/>
      <c r="Q4" s="86" t="n"/>
    </row>
    <row r="5" ht="8.1" customHeight="1" s="53">
      <c r="A5" s="86" t="n"/>
    </row>
    <row r="6" ht="46.35" customHeight="1" s="53">
      <c r="A6" s="93" t="inlineStr">
        <is>
          <t>Código</t>
        </is>
      </c>
      <c r="B6" s="93" t="inlineStr">
        <is>
          <t>Eixo</t>
        </is>
      </c>
      <c r="C6" s="93" t="inlineStr">
        <is>
          <t>Requisito</t>
        </is>
      </c>
      <c r="D6" s="93" t="inlineStr">
        <is>
          <t>Natureza</t>
        </is>
      </c>
      <c r="E6" s="93" t="inlineStr">
        <is>
          <t>Peso máximo</t>
        </is>
      </c>
      <c r="F6" s="93" t="inlineStr">
        <is>
          <t>Comprovação mínima</t>
        </is>
      </c>
      <c r="G6" s="93" t="inlineStr">
        <is>
          <t>Fase</t>
        </is>
      </c>
      <c r="H6" s="93" t="inlineStr">
        <is>
          <t>Critério de suficiência</t>
        </is>
      </c>
      <c r="I6" s="93" t="inlineStr">
        <is>
          <t>Consequência</t>
        </is>
      </c>
      <c r="J6" s="165" t="inlineStr">
        <is>
          <t>Resultado da Comissão</t>
        </is>
      </c>
      <c r="K6" s="93" t="inlineStr">
        <is>
          <t>Documento / evidência</t>
        </is>
      </c>
      <c r="L6" s="93" t="inlineStr">
        <is>
          <t>Página / seção</t>
        </is>
      </c>
      <c r="M6" s="93" t="inlineStr">
        <is>
          <t>Módulo / licença</t>
        </is>
      </c>
      <c r="N6" s="165" t="inlineStr">
        <is>
          <t>Cenário / resultado processual</t>
        </is>
      </c>
      <c r="O6" s="93" t="inlineStr">
        <is>
          <t>Pontos atribuídos</t>
        </is>
      </c>
      <c r="P6" s="93" t="inlineStr">
        <is>
          <t>Pontos validados</t>
        </is>
      </c>
      <c r="Q6" s="93" t="inlineStr">
        <is>
          <t>Observação técnica</t>
        </is>
      </c>
      <c r="R6" s="165" t="inlineStr">
        <is>
          <t>Situação declarada pela interessada</t>
        </is>
      </c>
    </row>
    <row r="7" ht="246.6" customHeight="1" s="53">
      <c r="A7" s="94" t="inlineStr">
        <is>
          <t>RCO-001</t>
        </is>
      </c>
      <c r="B7" s="95" t="inlineStr">
        <is>
          <t>Experiência integrada</t>
        </is>
      </c>
      <c r="C7" s="96" t="inlineStr">
        <is>
          <t>Comprovar, por 1 (um) ou mais atestados de capacidade técnica, admitido o somatório, experiência em fornecimento, implantação e/ou operação continuada de solução integrada de cibersegurança em ambiente de produção, contemplando, no mínimo, serviços ou plataformas com monitoramento contínuo, gestão de vulnerabilidades, identificação de exposições e emissão de relatórios técnicos e executivos, com período de execução e escopo compatíveis com o Solução Integrada para Cibersegurança.</t>
        </is>
      </c>
      <c r="D7" s="97" t="inlineStr">
        <is>
          <t>Eliminatório — 15 pontos</t>
        </is>
      </c>
      <c r="E7" s="98" t="n">
        <v>15</v>
      </c>
      <c r="F7" s="95" t="inlineStr">
        <is>
          <t>Atestado(s), contrato(s), declaração(ões) de bom desempenho ou documentos equivalentes do InPACTA/Cliente, admitido o somatório, contendo, sempre que possível: objeto/escopo compatível; período de execução; serviços prestados; evidência de operação real em ambiente de produção.</t>
        </is>
      </c>
      <c r="G7" s="95" t="inlineStr">
        <is>
          <t>Experiência preexistente e avaliação documental; diligência limitada para verificação</t>
        </is>
      </c>
      <c r="H7" s="95" t="inlineStr">
        <is>
          <t>Comprovar o núcleo mínimo de experiência compatível com o objeto, evidenciando maturidade técnica, capacidade operacional continuada e aderência à solução integrada e indivisível pretendida.</t>
        </is>
      </c>
      <c r="I7" s="95" t="inlineStr">
        <is>
          <t>Reprovação técnica, independentemente da pontuação total.</t>
        </is>
      </c>
      <c r="J7" s="99" t="n"/>
      <c r="K7" s="99" t="n"/>
      <c r="L7" s="99" t="n"/>
      <c r="M7" s="99" t="n"/>
      <c r="N7" s="99" t="n"/>
      <c r="O7" s="100" t="n"/>
      <c r="P7" s="101" t="n">
        <f>IF(AND(J7="Atende integralmente",ISNUMBER(O7),O7=E7),O7,0)</f>
        <v>0</v>
      </c>
      <c r="Q7" s="102" t="n"/>
      <c r="R7" s="99" t="n"/>
    </row>
    <row r="8" ht="155.65" customHeight="1" s="53">
      <c r="A8" s="88" t="inlineStr">
        <is>
          <t>RCO-002</t>
        </is>
      </c>
      <c r="B8" s="89" t="inlineStr">
        <is>
          <t>Maturidade operacional</t>
        </is>
      </c>
      <c r="C8" s="89" t="inlineStr">
        <is>
          <t>Pontuação adicional: comprovar experiência específica em operação integrada envolvendo 3 (três) ou mais frentes do ecossistema de ciberdefesa, tais como SOC, gestão de vulnerabilidades, CTEM/BAS, inteligência de ameaças, gerenciamento de risco de terceiros ou analistas digitais com IA.</t>
        </is>
      </c>
      <c r="D8" s="103" t="inlineStr">
        <is>
          <t>Pontuável — 10 pontos</t>
        </is>
      </c>
      <c r="E8" s="104" t="n">
        <v>10</v>
      </c>
      <c r="F8" s="92" t="inlineStr">
        <is>
          <t>Atestados, declarações, relatórios, documentação técnica do InPACTA/Cliente ou documentos complementares vinculados ao requisito RCO-001, demonstrando operação integrada de 3 (três) ou mais frentes compatíveis com o SOLUÇÃO INTEGRADA PARA CIBERSEGURANÇA.</t>
        </is>
      </c>
      <c r="G8" s="89" t="inlineStr">
        <is>
          <t>Experiência preexistente e avaliação documental; diligência limitada para verificação</t>
        </is>
      </c>
      <c r="H8" s="89" t="inlineStr">
        <is>
          <t>Diferenciar interessadas com maior maturidade operacional, capacidade de integração entre frentes e experiência em ecossistemas completos, sem elevar este item à condição de requisito mínimo eliminatório.</t>
        </is>
      </c>
      <c r="I8" s="89" t="inlineStr">
        <is>
          <t>Não atribuição dos pontos correspondentes.</t>
        </is>
      </c>
      <c r="J8" s="99" t="n"/>
      <c r="K8" s="99" t="n"/>
      <c r="L8" s="99" t="n"/>
      <c r="M8" s="99" t="n"/>
      <c r="N8" s="99" t="n"/>
      <c r="O8" s="100" t="n"/>
      <c r="P8" s="101" t="n">
        <f>IF(AND(J8="Atende integralmente",ISNUMBER(O8),O8=E8),O8,0)</f>
        <v>0</v>
      </c>
      <c r="Q8" s="105" t="n"/>
      <c r="R8" s="99" t="n"/>
    </row>
    <row r="9" ht="285" customHeight="1" s="53">
      <c r="A9" s="94" t="inlineStr">
        <is>
          <t>RCO-003</t>
        </is>
      </c>
      <c r="B9" s="95" t="inlineStr">
        <is>
          <t>Superfície de ataque</t>
        </is>
      </c>
      <c r="C9" s="95" t="inlineStr">
        <is>
          <t>Comprovar experiência em descoberta, classificação e monitoramento contínuo de superfície de ataque externa, incluindo domínios, subdomínios, endereços IP, serviços expostos, ativos desconhecidos ou não gerenciados e demais elementos relevantes à exposição digital do InPACTA/Cliente.</t>
        </is>
      </c>
      <c r="D9" s="97" t="inlineStr">
        <is>
          <t>Pontuável — 8 pontos</t>
        </is>
      </c>
      <c r="E9" s="98" t="n">
        <v>8</v>
      </c>
      <c r="F9" s="95" t="inlineStr">
        <is>
          <t>Atestados, documentação técnica, relatórios exemplificativos, manuais, prints, dashboards ou evidência em ambiente demonstrativo da funcionalidade/operação. Quando utilizada para comprovar a experiência preexistente exigida, a evidência deverá permitir vinculação à execução anterior da proponente. Manuais, telas e ambiente demonstrativo, isoladamente, não substituem essa comprovação, observado o item 7.11 do Anexo II.</t>
        </is>
      </c>
      <c r="G9" s="95" t="inlineStr">
        <is>
          <t>Experiência preexistente e avaliação documental; diligência limitada para verificação</t>
        </is>
      </c>
      <c r="H9" s="95" t="inlineStr">
        <is>
          <t>Assegurar capacidade de visibilidade contínua sobre a superfície de ataque institucional e identificação proativa de exposições relevantes, no âmbito da solução integrada ofertada.</t>
        </is>
      </c>
      <c r="I9" s="95" t="inlineStr">
        <is>
          <t>Não atribuição dos pontos correspondentes.</t>
        </is>
      </c>
      <c r="J9" s="99" t="n"/>
      <c r="K9" s="99" t="n"/>
      <c r="L9" s="99" t="n"/>
      <c r="M9" s="99" t="n"/>
      <c r="N9" s="99" t="n"/>
      <c r="O9" s="100" t="n"/>
      <c r="P9" s="101" t="n">
        <f>IF(AND(J9="Atende integralmente",ISNUMBER(O9),O9=E9),O9,0)</f>
        <v>0</v>
      </c>
      <c r="Q9" s="102" t="n"/>
      <c r="R9" s="99" t="n"/>
    </row>
    <row r="10" ht="134.45" customHeight="1" s="53">
      <c r="A10" s="88" t="inlineStr">
        <is>
          <t>RCO-004</t>
        </is>
      </c>
      <c r="B10" s="89" t="inlineStr">
        <is>
          <t>Escala e adoção</t>
        </is>
      </c>
      <c r="C10" s="89" t="inlineStr">
        <is>
          <t>RCO-004 suprimido da avaliação. Não se exige comprovação de cinco clientes ou ambientes. Linha preservada somente para rastreabilidade; sem pontuação.</t>
        </is>
      </c>
      <c r="D10" s="103" t="inlineStr">
        <is>
          <t>Suprimido; sem pontuação</t>
        </is>
      </c>
      <c r="E10" s="104" t="n">
        <v>0</v>
      </c>
      <c r="F10" s="89" t="inlineStr">
        <is>
          <t>Não se exige comprovação para este item.</t>
        </is>
      </c>
      <c r="G10" s="89" t="inlineStr">
        <is>
          <t>Fora da avaliação. Registro histórico.</t>
        </is>
      </c>
      <c r="H10" s="89" t="inlineStr">
        <is>
          <t>Não interfere na qualificação, no corte ou no VTI.</t>
        </is>
      </c>
      <c r="I10" s="89" t="inlineStr">
        <is>
          <t>Sem efeito eliminatório ou pontuável.</t>
        </is>
      </c>
      <c r="J10" s="99" t="n"/>
      <c r="K10" s="99" t="n"/>
      <c r="L10" s="99" t="n"/>
      <c r="M10" s="99" t="n"/>
      <c r="N10" s="99" t="n"/>
      <c r="O10" s="100" t="n"/>
      <c r="P10" s="101" t="n">
        <f>0</f>
        <v>0</v>
      </c>
      <c r="Q10" s="105" t="n"/>
      <c r="R10" s="99" t="n"/>
    </row>
    <row r="11" ht="285" customHeight="1" s="53">
      <c r="A11" s="94" t="inlineStr">
        <is>
          <t>RCO-005</t>
        </is>
      </c>
      <c r="B11" s="95" t="inlineStr">
        <is>
          <t>Gestão de vulnerabilidades</t>
        </is>
      </c>
      <c r="C11" s="95" t="inlineStr">
        <is>
          <t>Comprovar experiência em validação de vulnerabilidades, priorização baseada em risco, recomendação de remediação, acompanhamento do ciclo de tratamento e realização de retestes ou validação de correções, no âmbito da solução integrada ofertada.</t>
        </is>
      </c>
      <c r="D11" s="97" t="inlineStr">
        <is>
          <t>Pontuável — 15 pontos</t>
        </is>
      </c>
      <c r="E11" s="98" t="n">
        <v>15</v>
      </c>
      <c r="F11" s="95" t="inlineStr">
        <is>
          <t>Atestados, relatórios técnicos, exemplos de entregáveis, playbooks, manuais operacionais ou evidência em ambiente demonstrativo. Quando utilizada para comprovar a experiência preexistente exigida, a evidência deverá permitir vinculação à execução anterior da proponente. Manuais, telas e ambiente demonstrativo, isoladamente, não substituem essa comprovação, observado o item 7.11 do Anexo II.</t>
        </is>
      </c>
      <c r="G11" s="95" t="inlineStr">
        <is>
          <t>Experiência preexistente e avaliação documental; diligência limitada para verificação</t>
        </is>
      </c>
      <c r="H11" s="95" t="inlineStr">
        <is>
          <t>Assegurar aderência a fluxo técnico mínimo de identificação, validação e tratamento de vulnerabilidades reais, com foco em redução de risco e não apenas em varredura automatizada.</t>
        </is>
      </c>
      <c r="I11" s="95" t="inlineStr">
        <is>
          <t>Não atribuição dos pontos correspondentes.</t>
        </is>
      </c>
      <c r="J11" s="99" t="n"/>
      <c r="K11" s="99" t="n"/>
      <c r="L11" s="99" t="n"/>
      <c r="M11" s="99" t="n"/>
      <c r="N11" s="99" t="n"/>
      <c r="O11" s="100" t="n"/>
      <c r="P11" s="101" t="n">
        <f>IF(AND(J11="Atende integralmente",ISNUMBER(O11),O11=E11),O11,0)</f>
        <v>0</v>
      </c>
      <c r="Q11" s="102" t="n"/>
      <c r="R11" s="99" t="n"/>
    </row>
    <row r="12" ht="285" customHeight="1" s="53">
      <c r="A12" s="88" t="inlineStr">
        <is>
          <t>RCO-006</t>
        </is>
      </c>
      <c r="B12" s="89" t="inlineStr">
        <is>
          <t>Monitoramento contínuo</t>
        </is>
      </c>
      <c r="C12" s="89" t="inlineStr">
        <is>
          <t>Comprovar experiência em monitoramento contínuo de eventos, alertas, incidentes, anomalias ou indicadores de comprometimento, com capacidade de triagem, análise, priorização, registro e encaminhamento de recomendações ou respostas operacionais.</t>
        </is>
      </c>
      <c r="D12" s="103" t="inlineStr">
        <is>
          <t>Pontuável — 15 pontos</t>
        </is>
      </c>
      <c r="E12" s="104" t="n">
        <v>15</v>
      </c>
      <c r="F12" s="89" t="inlineStr">
        <is>
          <t>Atestados, declarações, runbooks, manuais operacionais, dashboards, relatórios de incidentes, relatórios executivos ou evidência em ambiente demonstrativo. Quando utilizada para comprovar a experiência preexistente exigida, a evidência deverá permitir vinculação à execução anterior da proponente. Manuais, telas e ambiente demonstrativo, isoladamente, não substituem essa comprovação, observado o item 7.11 do Anexo II.</t>
        </is>
      </c>
      <c r="G12" s="89" t="inlineStr">
        <is>
          <t>Experiência preexistente e avaliação documental; diligência limitada para verificação</t>
        </is>
      </c>
      <c r="H12" s="92" t="inlineStr">
        <is>
          <t>Assegurar capacidade operacional de acompanhamento contínuo do ambiente e produção de respostas técnicas tempestivas no contexto da SOLUÇÃO INTEGRADA PARA CIBERSEGURANÇA.</t>
        </is>
      </c>
      <c r="I12" s="89" t="inlineStr">
        <is>
          <t>Não atribuição dos pontos correspondentes.</t>
        </is>
      </c>
      <c r="J12" s="99" t="n"/>
      <c r="K12" s="99" t="n"/>
      <c r="L12" s="99" t="n"/>
      <c r="M12" s="99" t="n"/>
      <c r="N12" s="99" t="n"/>
      <c r="O12" s="100" t="n"/>
      <c r="P12" s="101" t="n">
        <f>IF(AND(J12="Atende integralmente",ISNUMBER(O12),O12=E12),O12,0)</f>
        <v>0</v>
      </c>
      <c r="Q12" s="105" t="n"/>
      <c r="R12" s="99" t="n"/>
    </row>
    <row r="13" ht="285" customHeight="1" s="53">
      <c r="A13" s="94" t="inlineStr">
        <is>
          <t>RCO-007</t>
        </is>
      </c>
      <c r="B13" s="95" t="inlineStr">
        <is>
          <t>Inteligência de ameaças</t>
        </is>
      </c>
      <c r="C13" s="95" t="inlineStr">
        <is>
          <t>Comprovar experiência em inteligência de ameaças cibernéticas, incluindo coleta, curadoria, enriquecimento, correlação e disponibilização de informações sobre IOCs, TTPs, atores de ameaça, credenciais expostas, deep/dark web, campanhas maliciosas e riscos relevantes ao InPACTA/Cliente.</t>
        </is>
      </c>
      <c r="D13" s="97" t="inlineStr">
        <is>
          <t>Pontuável — 10 pontos</t>
        </is>
      </c>
      <c r="E13" s="98" t="n">
        <v>10</v>
      </c>
      <c r="F13" s="95" t="inlineStr">
        <is>
          <t>Atestados, documentação funcional, relatórios de inteligência, prints de dashboards, exemplos de alertas, indicadores ou evidência em ambiente demonstrativo. Quando utilizada para comprovar a experiência preexistente exigida, a evidência deverá permitir vinculação à execução anterior da proponente. Manuais, telas e ambiente demonstrativo, isoladamente, não substituem essa comprovação, observado o item 7.11 do Anexo II.</t>
        </is>
      </c>
      <c r="G13" s="95" t="inlineStr">
        <is>
          <t>Experiência preexistente e avaliação documental; diligência limitada para verificação</t>
        </is>
      </c>
      <c r="H13" s="95" t="inlineStr">
        <is>
          <t>Assegurar capacidade de antecipação e contextualização de ameaças para suportar decisões de defesa, prevenção e resposta.</t>
        </is>
      </c>
      <c r="I13" s="95" t="inlineStr">
        <is>
          <t>Não atribuição dos pontos correspondentes.</t>
        </is>
      </c>
      <c r="J13" s="99" t="n"/>
      <c r="K13" s="99" t="n"/>
      <c r="L13" s="99" t="n"/>
      <c r="M13" s="99" t="n"/>
      <c r="N13" s="99" t="n"/>
      <c r="O13" s="100" t="n"/>
      <c r="P13" s="101" t="n">
        <f>IF(AND(J13="Atende integralmente",ISNUMBER(O13),O13=E13),O13,0)</f>
        <v>0</v>
      </c>
      <c r="Q13" s="102" t="n"/>
      <c r="R13" s="99" t="n"/>
    </row>
    <row r="14" ht="285" customHeight="1" s="53">
      <c r="A14" s="88" t="inlineStr">
        <is>
          <t>RCO-008</t>
        </is>
      </c>
      <c r="B14" s="89" t="inlineStr">
        <is>
          <t>Risco de terceiros</t>
        </is>
      </c>
      <c r="C14" s="89" t="inlineStr">
        <is>
          <t>Comprovar experiência em gerenciamento de risco cibernético de terceiros, incluindo avaliação, classificação, monitoramento, priorização e acompanhamento de riscos associados a fornecedores, parceiros, prestadores ou organizações relacionadas.</t>
        </is>
      </c>
      <c r="D14" s="103" t="inlineStr">
        <is>
          <t>Pontuável — 8 pontos</t>
        </is>
      </c>
      <c r="E14" s="104" t="n">
        <v>8</v>
      </c>
      <c r="F14" s="89" t="inlineStr">
        <is>
          <t>Atestados, manuais, relatórios, questionários, dashboards, documentação da solução, estudos de caso ou evidência em ambiente demonstrativo. Quando utilizada para comprovar a experiência preexistente exigida, a evidência deverá permitir vinculação à execução anterior da proponente. Manuais, telas e ambiente demonstrativo, isoladamente, não substituem essa comprovação, observado o item 7.11 do Anexo II.</t>
        </is>
      </c>
      <c r="G14" s="89" t="inlineStr">
        <is>
          <t>Experiência preexistente e avaliação documental; diligência limitada para verificação</t>
        </is>
      </c>
      <c r="H14" s="89" t="inlineStr">
        <is>
          <t>Assegurar capacidade de monitoramento da cadeia de terceiros e redução do risco indireto ou sistêmico associado ao ecossistema institucional.</t>
        </is>
      </c>
      <c r="I14" s="89" t="inlineStr">
        <is>
          <t>Não atribuição dos pontos correspondentes.</t>
        </is>
      </c>
      <c r="J14" s="99" t="n"/>
      <c r="K14" s="99" t="n"/>
      <c r="L14" s="99" t="n"/>
      <c r="M14" s="99" t="n"/>
      <c r="N14" s="99" t="n"/>
      <c r="O14" s="100" t="n"/>
      <c r="P14" s="101" t="n">
        <f>IF(AND(J14="Atende integralmente",ISNUMBER(O14),O14=E14),O14,0)</f>
        <v>0</v>
      </c>
      <c r="Q14" s="105" t="n"/>
      <c r="R14" s="99" t="n"/>
    </row>
    <row r="15" ht="137.45" customHeight="1" s="53">
      <c r="A15" s="94" t="inlineStr">
        <is>
          <t>RCO-009</t>
        </is>
      </c>
      <c r="B15" s="95" t="inlineStr">
        <is>
          <t>Segurança da solução</t>
        </is>
      </c>
      <c r="C15" s="95" t="inlineStr">
        <is>
          <t>Comprovar que a solução ofertada possui mecanismos de segurança, controle de acesso, segregação de perfis, registros de logs, trilhas de auditoria, criptografia, proteção de dados e governança compatíveis com o tratamento de informações sensíveis do InPACTA/Cliente.</t>
        </is>
      </c>
      <c r="D15" s="97" t="inlineStr">
        <is>
          <t>Eliminatório — 5 pontos</t>
        </is>
      </c>
      <c r="E15" s="98" t="n">
        <v>5</v>
      </c>
      <c r="F15" s="95" t="inlineStr">
        <is>
          <t>Políticas e procedimentos de segurança, documentação técnica, laudos, relatórios de conformidade, manuais, prints, descrição de controles, certificações ou documentos equivalentes.</t>
        </is>
      </c>
      <c r="G15" s="95" t="inlineStr">
        <is>
          <t>Capacidade atual da solução; documentação e PoC quando prevista</t>
        </is>
      </c>
      <c r="H15" s="95" t="inlineStr">
        <is>
          <t>Assegurar proteção das informações tratadas pela solução, rastreabilidade, fiscalização contratual e conformidade mínima de segurança da informação.</t>
        </is>
      </c>
      <c r="I15" s="95" t="inlineStr">
        <is>
          <t>Reprovação técnica, independentemente da pontuação total.</t>
        </is>
      </c>
      <c r="J15" s="99" t="n"/>
      <c r="K15" s="99" t="n"/>
      <c r="L15" s="99" t="n"/>
      <c r="M15" s="99" t="n"/>
      <c r="N15" s="99" t="n"/>
      <c r="O15" s="100" t="n"/>
      <c r="P15" s="101" t="n">
        <f>IF(AND(J15="Atende integralmente",ISNUMBER(O15),O15=E15),O15,0)</f>
        <v>0</v>
      </c>
      <c r="Q15" s="102" t="n"/>
      <c r="R15" s="99" t="n"/>
    </row>
    <row r="16" ht="101.1" customHeight="1" s="53">
      <c r="A16" s="88" t="inlineStr">
        <is>
          <t>RCO-010</t>
        </is>
      </c>
      <c r="B16" s="89" t="inlineStr">
        <is>
          <t>Interoperabilidade</t>
        </is>
      </c>
      <c r="C16" s="89" t="inlineStr">
        <is>
          <t>Comprovar disponibilização de APIs, conectores, integrações, exportação de dados, relatórios estruturados ou mecanismos equivalentes de interoperabilidade no âmbito da solução integrada ofertada.</t>
        </is>
      </c>
      <c r="D16" s="103" t="inlineStr">
        <is>
          <t>Pontuável — 4 pontos</t>
        </is>
      </c>
      <c r="E16" s="104" t="n">
        <v>4</v>
      </c>
      <c r="F16" s="89" t="inlineStr">
        <is>
          <t>Documentação de API, guias de integração, diagramas, manuais, prints, casos de uso, exemplos de integração ou evidência em ambiente demonstrativo.</t>
        </is>
      </c>
      <c r="G16" s="89" t="inlineStr">
        <is>
          <t>Capacidade atual da solução; documentação e PoC quando prevista</t>
        </is>
      </c>
      <c r="H16" s="89" t="inlineStr">
        <is>
          <t>Assegurar integração do ecossistema de ciberdefesa com o ambiente tecnológico do InPACTA/Cliente e evitar dependência de operação isolada ou manual.</t>
        </is>
      </c>
      <c r="I16" s="89" t="inlineStr">
        <is>
          <t>Não atribuição dos pontos correspondentes.</t>
        </is>
      </c>
      <c r="J16" s="99" t="n"/>
      <c r="K16" s="99" t="n"/>
      <c r="L16" s="99" t="n"/>
      <c r="M16" s="99" t="n"/>
      <c r="N16" s="99" t="n"/>
      <c r="O16" s="100" t="n"/>
      <c r="P16" s="101" t="n">
        <f>IF(AND(J16="Atende integralmente",ISNUMBER(O16),O16=E16),O16,0)</f>
        <v>0</v>
      </c>
      <c r="Q16" s="105" t="n"/>
      <c r="R16" s="99" t="n"/>
    </row>
    <row r="17" ht="137.45" customHeight="1" s="53">
      <c r="A17" s="94" t="inlineStr">
        <is>
          <t>RCO-011</t>
        </is>
      </c>
      <c r="B17" s="95" t="inlineStr">
        <is>
          <t>Sustentação e suporte</t>
        </is>
      </c>
      <c r="C17" s="95" t="inlineStr">
        <is>
          <t>Apresentar compromisso e plano verificável de mobilização para sustentação, suporte, evolução, atualização, treinamento, transferência de conhecimento, atendimento a chamados e manutenção continuada durante o período definido no instrumento aplicável.</t>
        </is>
      </c>
      <c r="D17" s="97" t="inlineStr">
        <is>
          <t>Eliminatório — 3 pontos</t>
        </is>
      </c>
      <c r="E17" s="98" t="n">
        <v>3</v>
      </c>
      <c r="F17" s="95" t="inlineStr">
        <is>
          <t>Plano ou procedimento de suporte e manutenção, política de versionamento, catálogo de serviços, SLA, material de treinamento, manuais ou documentos equivalentes.</t>
        </is>
      </c>
      <c r="G17" s="95" t="inlineStr">
        <is>
          <t>Compromisso de mobilização e sustentação; plano verificável antes da formalização</t>
        </is>
      </c>
      <c r="H17" s="95" t="inlineStr">
        <is>
          <t>Assegurar continuidade operacional, manutenção da solução, transferência de conhecimento e atendimento adequado durante a execução contratual.</t>
        </is>
      </c>
      <c r="I17" s="95" t="inlineStr">
        <is>
          <t>Reprovação técnica, independentemente da pontuação total.</t>
        </is>
      </c>
      <c r="J17" s="99" t="n"/>
      <c r="K17" s="99" t="n"/>
      <c r="L17" s="99" t="n"/>
      <c r="M17" s="99" t="n"/>
      <c r="N17" s="99" t="n"/>
      <c r="O17" s="100" t="n"/>
      <c r="P17" s="101" t="n">
        <f>IF(AND(J17="Atende integralmente",ISNUMBER(O17),O17=E17),O17,0)</f>
        <v>0</v>
      </c>
      <c r="Q17" s="102" t="n"/>
      <c r="R17" s="99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6:R17"/>
  <mergeCells count="4">
    <mergeCell ref="A3:Q3"/>
    <mergeCell ref="A2:Q2"/>
    <mergeCell ref="A1:Q1"/>
    <mergeCell ref="A5:Q5"/>
  </mergeCells>
  <conditionalFormatting sqref="J7:J17">
    <cfRule type="containsText" priority="1" operator="containsText" dxfId="0" text="Não atende"/>
    <cfRule type="containsText" priority="2" operator="containsText" dxfId="1" text="Atende integralmente"/>
  </conditionalFormatting>
  <conditionalFormatting sqref="O7:O17">
    <cfRule type="expression" priority="3" dxfId="0">
      <formula>O7&gt;E7</formula>
    </cfRule>
  </conditionalFormatting>
  <dataValidations count="12">
    <dataValidation sqref="O7" showDropDown="0" showInputMessage="0" showErrorMessage="1" allowBlank="1" errorTitle="Situação e pontos divergentes" error="Atendimento integral: peso completo. Demais situações: zero; conclua as pendências antes do resultado." type="custom" errorStyle="stop">
      <formula1>OR(O7="",AND(ISNUMBER(O7),OR(AND(J7="Atende integralmente",O7=E7),AND(J7&lt;&gt;"Atende integralmente",O7=0))))</formula1>
    </dataValidation>
    <dataValidation sqref="O8" showDropDown="0" showInputMessage="0" showErrorMessage="1" allowBlank="1" errorTitle="Situação e pontos divergentes" error="Atendimento integral: peso completo. Demais situações: zero; conclua as pendências antes do resultado." type="custom" errorStyle="stop">
      <formula1>OR(O8="",AND(ISNUMBER(O8),OR(AND(J8="Atende integralmente",O8=E8),AND(J8&lt;&gt;"Atende integralmente",O8=0))))</formula1>
    </dataValidation>
    <dataValidation sqref="O9" showDropDown="0" showInputMessage="0" showErrorMessage="1" allowBlank="1" errorTitle="Situação e pontos divergentes" error="Atendimento integral: peso completo. Demais situações: zero; conclua as pendências antes do resultado." type="custom" errorStyle="stop">
      <formula1>OR(O9="",AND(ISNUMBER(O9),OR(AND(J9="Atende integralmente",O9=E9),AND(J9&lt;&gt;"Atende integralmente",O9=0))))</formula1>
    </dataValidation>
    <dataValidation sqref="O11" showDropDown="0" showInputMessage="0" showErrorMessage="1" allowBlank="1" errorTitle="Situação e pontos divergentes" error="Atendimento integral: peso completo. Demais situações: zero; conclua as pendências antes do resultado." type="custom" errorStyle="stop">
      <formula1>OR(O11="",AND(ISNUMBER(O11),OR(AND(J11="Atende integralmente",O11=E11),AND(J11&lt;&gt;"Atende integralmente",O11=0))))</formula1>
    </dataValidation>
    <dataValidation sqref="O12" showDropDown="0" showInputMessage="0" showErrorMessage="1" allowBlank="1" errorTitle="Situação e pontos divergentes" error="Atendimento integral: peso completo. Demais situações: zero; conclua as pendências antes do resultado." type="custom" errorStyle="stop">
      <formula1>OR(O12="",AND(ISNUMBER(O12),OR(AND(J12="Atende integralmente",O12=E12),AND(J12&lt;&gt;"Atende integralmente",O12=0))))</formula1>
    </dataValidation>
    <dataValidation sqref="O13" showDropDown="0" showInputMessage="0" showErrorMessage="1" allowBlank="1" errorTitle="Situação e pontos divergentes" error="Atendimento integral: peso completo. Demais situações: zero; conclua as pendências antes do resultado." type="custom" errorStyle="stop">
      <formula1>OR(O13="",AND(ISNUMBER(O13),OR(AND(J13="Atende integralmente",O13=E13),AND(J13&lt;&gt;"Atende integralmente",O13=0))))</formula1>
    </dataValidation>
    <dataValidation sqref="O14" showDropDown="0" showInputMessage="0" showErrorMessage="1" allowBlank="1" errorTitle="Situação e pontos divergentes" error="Atendimento integral: peso completo. Demais situações: zero; conclua as pendências antes do resultado." type="custom" errorStyle="stop">
      <formula1>OR(O14="",AND(ISNUMBER(O14),OR(AND(J14="Atende integralmente",O14=E14),AND(J14&lt;&gt;"Atende integralmente",O14=0))))</formula1>
    </dataValidation>
    <dataValidation sqref="O15" showDropDown="0" showInputMessage="0" showErrorMessage="1" allowBlank="1" errorTitle="Situação e pontos divergentes" error="Atendimento integral: peso completo. Demais situações: zero; conclua as pendências antes do resultado." type="custom" errorStyle="stop">
      <formula1>OR(O15="",AND(ISNUMBER(O15),OR(AND(J15="Atende integralmente",O15=E15),AND(J15&lt;&gt;"Atende integralmente",O15=0))))</formula1>
    </dataValidation>
    <dataValidation sqref="O16" showDropDown="0" showInputMessage="0" showErrorMessage="1" allowBlank="1" errorTitle="Situação e pontos divergentes" error="Atendimento integral: peso completo. Demais situações: zero; conclua as pendências antes do resultado." type="custom" errorStyle="stop">
      <formula1>OR(O16="",AND(ISNUMBER(O16),OR(AND(J16="Atende integralmente",O16=E16),AND(J16&lt;&gt;"Atende integralmente",O16=0))))</formula1>
    </dataValidation>
    <dataValidation sqref="O17" showDropDown="0" showInputMessage="0" showErrorMessage="1" allowBlank="1" errorTitle="Situação e pontos divergentes" error="Atendimento integral: peso completo. Demais situações: zero; conclua as pendências antes do resultado." type="custom" errorStyle="stop">
      <formula1>OR(O17="",AND(ISNUMBER(O17),OR(AND(J17="Atende integralmente",O17=E17),AND(J17&lt;&gt;"Atende integralmente",O17=0))))</formula1>
    </dataValidation>
    <dataValidation sqref="R7:R17" showDropDown="0" showInputMessage="0" showErrorMessage="1" allowBlank="1" errorTitle="Situação declarada" error="Selecione uma situação da lista." type="list">
      <formula1>=Situacoes_Avaliacao</formula1>
    </dataValidation>
    <dataValidation sqref="J7:J17" showDropDown="0" showInputMessage="0" showErrorMessage="1" allowBlank="1" errorTitle="Resultado para cálculo" error="Registre a conclusão normalizada da Comissão. Ocorrências e pendências ficam em N e Q." type="list">
      <formula1>=Resultados_Comissao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001A33"/>
    <outlinePr summaryBelow="1" summaryRight="1"/>
    <pageSetUpPr/>
  </sheetPr>
  <dimension ref="A1:H21"/>
  <sheetViews>
    <sheetView showGridLines="0" workbookViewId="0">
      <selection activeCell="A1" sqref="A1:H1"/>
    </sheetView>
  </sheetViews>
  <sheetFormatPr baseColWidth="8" defaultRowHeight="14.25"/>
  <cols>
    <col width="34" customWidth="1" style="53" min="1" max="1"/>
    <col width="22" customWidth="1" style="53" min="2" max="2"/>
    <col width="14" customWidth="1" style="53" min="3" max="8"/>
  </cols>
  <sheetData>
    <row r="1" ht="30" customHeight="1" s="53">
      <c r="A1" s="84" t="inlineStr">
        <is>
          <t>RESUMO DA CAPACIDADE OPERACIONAL</t>
        </is>
      </c>
      <c r="B1" s="49" t="n"/>
      <c r="C1" s="49" t="n"/>
      <c r="D1" s="49" t="n"/>
      <c r="E1" s="49" t="n"/>
      <c r="F1" s="49" t="n"/>
      <c r="G1" s="49" t="n"/>
      <c r="H1" s="50" t="n"/>
    </row>
    <row r="2" ht="28.15" customHeight="1" s="53">
      <c r="A2" s="85" t="inlineStr">
        <is>
          <t>PROCESSO ADMINISTRATIVO 006/2026 · SOLUÇÃO INTEGRADA PARA CIBERSEGURANÇA</t>
        </is>
      </c>
      <c r="B2" s="49" t="n"/>
      <c r="C2" s="49" t="n"/>
      <c r="D2" s="49" t="n"/>
      <c r="E2" s="49" t="n"/>
      <c r="F2" s="49" t="n"/>
      <c r="G2" s="49" t="n"/>
      <c r="H2" s="50" t="n"/>
    </row>
    <row r="3" ht="16.7" customHeight="1" s="53">
      <c r="A3" s="86" t="n"/>
      <c r="B3" s="86" t="n"/>
      <c r="C3" s="86" t="n"/>
      <c r="D3" s="86" t="n"/>
      <c r="E3" s="86" t="n"/>
      <c r="F3" s="86" t="n"/>
      <c r="G3" s="86" t="n"/>
      <c r="H3" s="86" t="n"/>
    </row>
    <row r="4" ht="28.15" customHeight="1" s="53">
      <c r="A4" s="93" t="inlineStr">
        <is>
          <t>Indicador</t>
        </is>
      </c>
      <c r="B4" s="93" t="inlineStr">
        <is>
          <t>Resultado</t>
        </is>
      </c>
      <c r="C4" s="106" t="n"/>
      <c r="D4" s="106" t="n"/>
      <c r="E4" s="106" t="n"/>
      <c r="F4" s="106" t="n"/>
      <c r="G4" s="106" t="n"/>
      <c r="H4" s="106" t="n"/>
    </row>
    <row r="5" ht="28.15" customHeight="1" s="53">
      <c r="A5" s="149" t="inlineStr">
        <is>
          <t>Requisitos eliminatórios</t>
        </is>
      </c>
      <c r="B5" s="150" t="n">
        <v>3</v>
      </c>
      <c r="C5" s="86" t="n"/>
      <c r="D5" s="86" t="n"/>
      <c r="E5" s="86" t="n"/>
      <c r="F5" s="86" t="n"/>
      <c r="G5" s="86" t="n"/>
      <c r="H5" s="86" t="n"/>
    </row>
    <row r="6" ht="28.15" customHeight="1" s="53">
      <c r="A6" s="149" t="inlineStr">
        <is>
          <t>Eliminatórios atendidos</t>
        </is>
      </c>
      <c r="B6" s="150" t="n">
        <f>IF(Capacidade!$J$7="Atende integralmente",1,0)+IF(Capacidade!$J$15="Atende integralmente",1,0)+IF(Capacidade!$J$17="Atende integralmente",1,0)</f>
        <v>0</v>
      </c>
      <c r="C6" s="86" t="n"/>
      <c r="D6" s="86" t="n"/>
      <c r="E6" s="86" t="n"/>
      <c r="F6" s="86" t="n"/>
      <c r="G6" s="86" t="n"/>
      <c r="H6" s="86" t="n"/>
    </row>
    <row r="7" ht="28.15" customHeight="1" s="53">
      <c r="A7" s="156" t="inlineStr">
        <is>
          <t>Eliminatórios sem atendimento confirmado</t>
        </is>
      </c>
      <c r="B7" s="88" t="n">
        <f>B5-B6</f>
        <v>3</v>
      </c>
      <c r="C7" s="86" t="n"/>
      <c r="D7" s="86" t="n"/>
      <c r="E7" s="86" t="n"/>
      <c r="F7" s="86" t="n"/>
      <c r="G7" s="86" t="n"/>
      <c r="H7" s="86" t="n"/>
    </row>
    <row r="8" ht="46.35" customHeight="1" s="53">
      <c r="A8" s="109" t="inlineStr">
        <is>
          <t>Nota operacional normalizada (NO)</t>
        </is>
      </c>
      <c r="B8" s="88" t="n">
        <f>IFERROR(SUM(Capacidade!$P$7:$P$17)/SUM(Capacidade!$E$7:$E$17)*100,0)</f>
        <v>0</v>
      </c>
      <c r="C8" s="86" t="n"/>
      <c r="D8" s="86" t="n"/>
      <c r="E8" s="86" t="n"/>
      <c r="F8" s="86" t="n"/>
      <c r="G8" s="86" t="n"/>
      <c r="H8" s="86" t="n"/>
    </row>
    <row r="9" ht="28.15" customHeight="1" s="53">
      <c r="A9" s="109" t="inlineStr">
        <is>
          <t>Pontuação mínima</t>
        </is>
      </c>
      <c r="B9" s="88" t="n">
        <v>70</v>
      </c>
      <c r="C9" s="86" t="n"/>
      <c r="D9" s="86" t="n"/>
      <c r="E9" s="86" t="n"/>
      <c r="F9" s="86" t="n"/>
      <c r="G9" s="86" t="n"/>
      <c r="H9" s="86" t="n"/>
    </row>
    <row r="10" ht="28.15" customHeight="1" s="53">
      <c r="A10" s="109" t="inlineStr">
        <is>
          <t>Resultado da matriz</t>
        </is>
      </c>
      <c r="B10" s="157" t="str">
        <f>IF(OR(B19="",B20="",B21=""),"PENDENTE",IF(Controle!B19&gt;0,"PENDENTE DE CONFERÊNCIA",IF(Controle!B18&gt;0,"PENDENTE",IF(AND(B7=0,B8&gt;=B9),"APROVADO","NÃO APROVADO"))))</f>
        <v>PENDENTE</v>
      </c>
      <c r="C10" s="86" t="n"/>
      <c r="D10" s="86" t="n"/>
      <c r="E10" s="86" t="n"/>
      <c r="F10" s="86" t="n"/>
      <c r="G10" s="86" t="n"/>
      <c r="H10" s="86" t="n"/>
    </row>
    <row r="11" ht="46.35" customHeight="1" s="53">
      <c r="A11" s="111" t="inlineStr">
        <is>
          <t>Contribuição operacional para o VTI</t>
        </is>
      </c>
      <c r="B11" s="112" t="n">
        <f>IF(B10="APROVADO",B8*25%,0)</f>
        <v>0</v>
      </c>
      <c r="C11" s="86" t="n"/>
      <c r="D11" s="86" t="n"/>
      <c r="E11" s="86" t="n"/>
      <c r="F11" s="86" t="n"/>
      <c r="G11" s="86" t="n"/>
      <c r="H11" s="86" t="n"/>
    </row>
    <row r="12" ht="63.95" customHeight="1" s="53">
      <c r="A12" s="113" t="inlineStr">
        <is>
          <t>Aprovação: todos os 3 eliminatórios e NO de pelo menos 70/100. Base bruta máxima: 93 pontos. NO = pontos validados / 93 × 100. A contribuição operacional ao VTI é NO × 0,25, limitada a 25 pontos.</t>
        </is>
      </c>
      <c r="B12" s="49" t="n"/>
      <c r="C12" s="49" t="n"/>
      <c r="D12" s="49" t="n"/>
      <c r="E12" s="49" t="n"/>
      <c r="F12" s="49" t="n"/>
      <c r="G12" s="49" t="n"/>
      <c r="H12" s="50" t="n"/>
    </row>
    <row r="13">
      <c r="A13" s="90" t="n"/>
      <c r="B13" s="90" t="n"/>
      <c r="C13" s="90" t="n"/>
      <c r="D13" s="90" t="n"/>
      <c r="E13" s="90" t="n"/>
      <c r="F13" s="90" t="n"/>
      <c r="G13" s="90" t="n"/>
      <c r="H13" s="90" t="n"/>
    </row>
    <row r="14" ht="48" customHeight="1" s="53">
      <c r="A14" s="109" t="inlineStr">
        <is>
          <t>Pendências de preenchimento</t>
        </is>
      </c>
      <c r="B14" s="88" t="n">
        <f>Controle!B18</f>
        <v>10</v>
      </c>
      <c r="C14" s="90" t="n"/>
      <c r="D14" s="90" t="n"/>
      <c r="E14" s="90" t="n"/>
      <c r="F14" s="90" t="n"/>
      <c r="G14" s="90" t="n"/>
      <c r="H14" s="90" t="n"/>
    </row>
    <row r="15" ht="48" customHeight="1" s="53">
      <c r="A15" s="109" t="inlineStr">
        <is>
          <t>Inconsistências de preenchimento</t>
        </is>
      </c>
      <c r="B15" s="88" t="n">
        <f>Controle!B19</f>
        <v>0</v>
      </c>
      <c r="C15" s="90" t="n"/>
      <c r="D15" s="90" t="n"/>
      <c r="E15" s="90" t="n"/>
      <c r="F15" s="90" t="n"/>
      <c r="G15" s="90" t="n"/>
      <c r="H15" s="90" t="n"/>
    </row>
    <row r="16">
      <c r="A16" s="90" t="n"/>
      <c r="B16" s="90" t="n"/>
      <c r="C16" s="90" t="n"/>
      <c r="D16" s="90" t="n"/>
      <c r="E16" s="90" t="n"/>
      <c r="F16" s="90" t="n"/>
      <c r="G16" s="90" t="n"/>
      <c r="H16" s="90" t="n"/>
    </row>
    <row r="17" ht="34" customHeight="1" s="53">
      <c r="A17" s="114" t="inlineStr">
        <is>
          <t>PENDENTE ou PENDENTE DE CONFERÊNCIA: concluir a análise/corrigir o registro antes de emitir o resultado. O controle não substitui a conferência documental.</t>
        </is>
      </c>
      <c r="B17" s="115" t="n"/>
      <c r="C17" s="115" t="n"/>
      <c r="D17" s="115" t="n"/>
      <c r="E17" s="115" t="n"/>
      <c r="F17" s="115" t="n"/>
      <c r="G17" s="115" t="n"/>
      <c r="H17" s="116" t="n"/>
    </row>
    <row r="18" ht="34" customHeight="1" s="53">
      <c r="A18" s="117" t="n"/>
      <c r="B18" s="118" t="n"/>
      <c r="C18" s="118" t="n"/>
      <c r="D18" s="118" t="n"/>
      <c r="E18" s="118" t="n"/>
      <c r="F18" s="118" t="n"/>
      <c r="G18" s="118" t="n"/>
      <c r="H18" s="119" t="n"/>
    </row>
    <row r="19" ht="36" customHeight="1" s="53">
      <c r="A19" s="152" t="inlineStr">
        <is>
          <t>Fase desta avaliação</t>
        </is>
      </c>
      <c r="B19" s="158" t="n"/>
    </row>
    <row r="20" ht="36" customHeight="1" s="53">
      <c r="A20" s="152" t="inlineStr">
        <is>
          <t>Interessada</t>
        </is>
      </c>
      <c r="B20" s="158" t="n"/>
    </row>
    <row r="21" ht="36" customHeight="1" s="53">
      <c r="A21" s="152" t="inlineStr">
        <is>
          <t>Identificação do registro de avaliação</t>
        </is>
      </c>
      <c r="B21" s="158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4">
    <mergeCell ref="A12:H12"/>
    <mergeCell ref="A17:H18"/>
    <mergeCell ref="A2:H2"/>
    <mergeCell ref="A1:H1"/>
  </mergeCells>
  <conditionalFormatting sqref="B10">
    <cfRule type="expression" priority="1" dxfId="1">
      <formula>B10="APROVADO"</formula>
    </cfRule>
    <cfRule type="expression" priority="2" dxfId="0">
      <formula>B10="NÃO APROVADO"</formula>
    </cfRule>
  </conditionalFormatting>
  <dataValidations count="1">
    <dataValidation sqref="B19" showDropDown="0" showInputMessage="0" showErrorMessage="0" allowBlank="1" type="list">
      <formula1>"Documental,Pós-PoC (revisão)"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001A33"/>
    <outlinePr summaryBelow="1" summaryRight="1"/>
    <pageSetUpPr/>
  </sheetPr>
  <dimension ref="A1:I15"/>
  <sheetViews>
    <sheetView showGridLines="0" workbookViewId="0">
      <pane ySplit="6" topLeftCell="A7" activePane="bottomLeft" state="frozen"/>
      <selection pane="bottomLeft" activeCell="A1" sqref="A1:I1"/>
    </sheetView>
  </sheetViews>
  <sheetFormatPr baseColWidth="8" defaultRowHeight="14.25"/>
  <cols>
    <col width="12" customWidth="1" style="53" min="1" max="1"/>
    <col width="34" customWidth="1" style="53" min="2" max="2"/>
    <col width="16" customWidth="1" style="53" min="3" max="3"/>
    <col width="68" customWidth="1" style="53" min="4" max="4"/>
    <col width="26" customWidth="1" style="53" min="5" max="5"/>
    <col width="14" customWidth="1" style="53" min="6" max="7"/>
    <col width="34" customWidth="1" style="53" min="8" max="8"/>
    <col width="44" customWidth="1" style="53" min="9" max="9"/>
  </cols>
  <sheetData>
    <row r="1" ht="30" customHeight="1" s="53">
      <c r="A1" s="84" t="inlineStr">
        <is>
          <t>ANEXO IV · PLANOS TÉCNICO-INSTITUCIONAIS</t>
        </is>
      </c>
      <c r="B1" s="49" t="n"/>
      <c r="C1" s="49" t="n"/>
      <c r="D1" s="49" t="n"/>
      <c r="E1" s="49" t="n"/>
      <c r="F1" s="49" t="n"/>
      <c r="G1" s="49" t="n"/>
      <c r="H1" s="49" t="n"/>
      <c r="I1" s="50" t="n"/>
    </row>
    <row r="2" ht="28.15" customHeight="1" s="53">
      <c r="A2" s="84" t="inlineStr">
        <is>
          <t>EIXO COMPLEMENTAR · ATÉ 15 PONTOS · SELEÇÃO EXCLUSIVAMENTE TÉCNICO-INSTITUCIONAL</t>
        </is>
      </c>
      <c r="B2" s="49" t="n"/>
      <c r="C2" s="49" t="n"/>
      <c r="D2" s="49" t="n"/>
      <c r="E2" s="49" t="n"/>
      <c r="F2" s="49" t="n"/>
      <c r="G2" s="49" t="n"/>
      <c r="H2" s="49" t="n"/>
      <c r="I2" s="50" t="n"/>
    </row>
    <row r="3" ht="16.7" customHeight="1" s="53">
      <c r="A3" s="86" t="n"/>
      <c r="B3" s="86" t="n"/>
      <c r="C3" s="86" t="n"/>
      <c r="D3" s="86" t="n"/>
      <c r="E3" s="86" t="n"/>
      <c r="F3" s="86" t="n"/>
      <c r="G3" s="86" t="n"/>
      <c r="H3" s="86" t="n"/>
      <c r="I3" s="86" t="n"/>
    </row>
    <row r="4" ht="28.15" customHeight="1" s="53">
      <c r="A4" s="85" t="inlineStr">
        <is>
          <t>PROCESSO ADMINISTRATIVO 006/2026 · SOLUÇÃO INTEGRADA PARA CIBERSEGURANÇA</t>
        </is>
      </c>
      <c r="B4" s="49" t="n"/>
      <c r="C4" s="49" t="n"/>
      <c r="D4" s="49" t="n"/>
      <c r="E4" s="49" t="n"/>
      <c r="F4" s="49" t="n"/>
      <c r="G4" s="49" t="n"/>
      <c r="H4" s="49" t="n"/>
      <c r="I4" s="50" t="n"/>
    </row>
    <row r="5" ht="16.7" customHeight="1" s="53">
      <c r="A5" s="86" t="n"/>
      <c r="B5" s="86" t="n"/>
      <c r="C5" s="86" t="n"/>
      <c r="D5" s="86" t="n"/>
      <c r="E5" s="86" t="n"/>
      <c r="F5" s="86" t="n"/>
      <c r="G5" s="86" t="n"/>
      <c r="H5" s="86" t="n"/>
      <c r="I5" s="86" t="n"/>
    </row>
    <row r="6" ht="46.35" customHeight="1" s="53">
      <c r="A6" s="120" t="inlineStr">
        <is>
          <t>Código</t>
        </is>
      </c>
      <c r="B6" s="120" t="inlineStr">
        <is>
          <t>Plano</t>
        </is>
      </c>
      <c r="C6" s="120" t="inlineStr">
        <is>
          <t>Pontuação máxima</t>
        </is>
      </c>
      <c r="D6" s="120" t="inlineStr">
        <is>
          <t>Rubrica objetiva</t>
        </is>
      </c>
      <c r="E6" s="120" t="inlineStr">
        <is>
          <t>Resultado da Comissão</t>
        </is>
      </c>
      <c r="F6" s="120" t="inlineStr">
        <is>
          <t>Coeficiente</t>
        </is>
      </c>
      <c r="G6" s="120" t="inlineStr">
        <is>
          <t>Nota</t>
        </is>
      </c>
      <c r="H6" s="120" t="inlineStr">
        <is>
          <t>Evidência registrada</t>
        </is>
      </c>
      <c r="I6" s="120" t="inlineStr">
        <is>
          <t>Fundamentação / registro da Comissão</t>
        </is>
      </c>
    </row>
    <row r="7" ht="64.7" customHeight="1" s="53">
      <c r="A7" s="121" t="inlineStr">
        <is>
          <t>PTI-01</t>
        </is>
      </c>
      <c r="B7" s="122" t="inlineStr">
        <is>
          <t>Implantação, integração e aceite</t>
        </is>
      </c>
      <c r="C7" s="121" t="n">
        <v>4</v>
      </c>
      <c r="D7" s="123" t="inlineStr">
        <is>
          <t>Etapas, dependências, marcos, riscos, reversão, testes, homologação, operação assistida e aceite, sem valores absolutos ou cronograma financeiro.</t>
        </is>
      </c>
      <c r="E7" s="124" t="n"/>
      <c r="F7" s="125" t="str">
        <f>IF(E7="Atende integralmente",1,IF(E7="Atende parcialmente",0.5,IF(E7="Não atende",0,"")))</f>
        <v/>
      </c>
      <c r="G7" s="125" t="str">
        <f>IF(ISNUMBER(F7),C7*F7,"")</f>
        <v/>
      </c>
      <c r="H7" s="126" t="n"/>
      <c r="I7" s="126" t="n"/>
    </row>
    <row r="8" ht="64.7" customHeight="1" s="53">
      <c r="A8" s="121" t="inlineStr">
        <is>
          <t>PTI-02</t>
        </is>
      </c>
      <c r="B8" s="122" t="inlineStr">
        <is>
          <t>Suporte, sustentação e manutenção</t>
        </is>
      </c>
      <c r="C8" s="121" t="n">
        <v>4</v>
      </c>
      <c r="D8" s="123" t="inlineStr">
        <is>
          <t>Canais, níveis de atendimento, severidades, escalonamento, comunicação, indicadores, gestão de problemas, versões, manutenção e operação continuada.</t>
        </is>
      </c>
      <c r="E8" s="124" t="n"/>
      <c r="F8" s="125" t="str">
        <f>IF(E8="Atende integralmente",1,IF(E8="Atende parcialmente",0.5,IF(E8="Não atende",0,"")))</f>
        <v/>
      </c>
      <c r="G8" s="125" t="str">
        <f>IF(ISNUMBER(F8),C8*F8,"")</f>
        <v/>
      </c>
      <c r="H8" s="126" t="n"/>
      <c r="I8" s="126" t="n"/>
    </row>
    <row r="9" ht="64.7" customHeight="1" s="53">
      <c r="A9" s="121" t="inlineStr">
        <is>
          <t>PTI-03</t>
        </is>
      </c>
      <c r="B9" s="122" t="inlineStr">
        <is>
          <t>Segurança, proteção de dados e continuidade</t>
        </is>
      </c>
      <c r="C9" s="121" t="n">
        <v>4</v>
      </c>
      <c r="D9" s="123" t="inlineStr">
        <is>
          <t>Identidade e acesso, criptografia, logs, incidentes, backup, restauração, disponibilidade, RTO, RPO, testes de continuidade e trilhas de auditoria.</t>
        </is>
      </c>
      <c r="E9" s="124" t="n"/>
      <c r="F9" s="125" t="str">
        <f>IF(E9="Atende integralmente",1,IF(E9="Atende parcialmente",0.5,IF(E9="Não atende",0,"")))</f>
        <v/>
      </c>
      <c r="G9" s="125" t="str">
        <f>IF(ISNUMBER(F9),C9*F9,"")</f>
        <v/>
      </c>
      <c r="H9" s="126" t="n"/>
      <c r="I9" s="126" t="n"/>
    </row>
    <row r="10" ht="64.7" customHeight="1" s="53">
      <c r="A10" s="121" t="inlineStr">
        <is>
          <t>PTI-04</t>
        </is>
      </c>
      <c r="B10" s="122" t="inlineStr">
        <is>
          <t>Governança, capacitação e transição</t>
        </is>
      </c>
      <c r="C10" s="121" t="n">
        <v>3</v>
      </c>
      <c r="D10" s="123" t="inlineStr">
        <is>
          <t>Responsáveis, instâncias, decisões, riscos, treinamento, transferência de conhecimento, documentação, portabilidade, revogação e encerramento assistido.</t>
        </is>
      </c>
      <c r="E10" s="124" t="n"/>
      <c r="F10" s="125" t="str">
        <f>IF(E10="Atende integralmente",1,IF(E10="Atende parcialmente",0.5,IF(E10="Não atende",0,"")))</f>
        <v/>
      </c>
      <c r="G10" s="125" t="str">
        <f>IF(ISNUMBER(F10),C10*F10,"")</f>
        <v/>
      </c>
      <c r="H10" s="126" t="n"/>
      <c r="I10" s="126" t="n"/>
    </row>
    <row r="11" ht="16.7" customHeight="1" s="53">
      <c r="A11" s="86" t="n"/>
      <c r="B11" s="86" t="n"/>
      <c r="C11" s="86" t="n"/>
      <c r="D11" s="86" t="n"/>
      <c r="E11" s="86" t="n"/>
      <c r="F11" s="86" t="n"/>
      <c r="G11" s="86" t="n"/>
      <c r="H11" s="86" t="n"/>
      <c r="I11" s="86" t="n"/>
    </row>
    <row r="12" ht="46.35" customHeight="1" s="53">
      <c r="A12" s="113" t="inlineStr">
        <is>
          <t>Coeficiente 1: todos os elementos da rubrica comprovados; 0,5: parte identificável comprovada, com lacunas registradas; 0: nenhum elemento comprovado ou apresentação exclusivamente genérica/não verificável. Registrar evidência por elemento e motivar cada nota. A pontuação parcial não dispensa eliminatórios. Não incluir preços ou qualificação financeira.</t>
        </is>
      </c>
      <c r="B12" s="49" t="n"/>
      <c r="C12" s="49" t="n"/>
      <c r="D12" s="49" t="n"/>
      <c r="E12" s="49" t="n"/>
      <c r="F12" s="49" t="n"/>
      <c r="G12" s="49" t="n"/>
      <c r="H12" s="49" t="n"/>
      <c r="I12" s="50" t="n"/>
    </row>
    <row r="13">
      <c r="A13" s="90" t="n"/>
      <c r="B13" s="90" t="n"/>
      <c r="C13" s="90" t="n"/>
      <c r="D13" s="90" t="n"/>
      <c r="E13" s="90" t="n"/>
      <c r="F13" s="90" t="n"/>
      <c r="G13" s="90" t="n"/>
      <c r="H13" s="90" t="n"/>
      <c r="I13" s="90" t="n"/>
    </row>
    <row r="14" ht="30" customHeight="1" s="53">
      <c r="A14" s="114" t="inlineStr">
        <is>
          <t>Registro por elemento: aba Elementos PTI. A nota continua a ser atribuída por plano, sem fracionar pesos. Não incluir preços ou qualificação financeira.</t>
        </is>
      </c>
      <c r="B14" s="115" t="n"/>
      <c r="C14" s="115" t="n"/>
      <c r="D14" s="115" t="n"/>
      <c r="E14" s="115" t="n"/>
      <c r="F14" s="115" t="n"/>
      <c r="G14" s="115" t="n"/>
      <c r="H14" s="115" t="n"/>
      <c r="I14" s="116" t="n"/>
    </row>
    <row r="15" ht="30" customHeight="1" s="53">
      <c r="A15" s="117" t="n"/>
      <c r="B15" s="118" t="n"/>
      <c r="C15" s="118" t="n"/>
      <c r="D15" s="118" t="n"/>
      <c r="E15" s="118" t="n"/>
      <c r="F15" s="118" t="n"/>
      <c r="G15" s="118" t="n"/>
      <c r="H15" s="118" t="n"/>
      <c r="I15" s="119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5">
    <mergeCell ref="A2:I2"/>
    <mergeCell ref="A1:I1"/>
    <mergeCell ref="A14:I15"/>
    <mergeCell ref="A12:I12"/>
    <mergeCell ref="A4:I4"/>
  </mergeCells>
  <dataValidations count="1">
    <dataValidation sqref="E7:E10" showDropDown="0" showInputMessage="0" showErrorMessage="0" allowBlank="0" type="list">
      <formula1>"Atende integralmente,Atende parcialmente,Não atende"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001A33"/>
    <outlinePr summaryBelow="1" summaryRight="1"/>
    <pageSetUpPr/>
  </sheetPr>
  <dimension ref="A1:F24"/>
  <sheetViews>
    <sheetView showGridLines="0" tabSelected="1" workbookViewId="0">
      <pane ySplit="4" topLeftCell="A5" activePane="bottomLeft" state="frozen"/>
      <selection pane="bottomLeft" activeCell="A1" sqref="A1:F1"/>
    </sheetView>
  </sheetViews>
  <sheetFormatPr baseColWidth="8" defaultRowHeight="14.25"/>
  <cols>
    <col width="38" customWidth="1" style="53" min="1" max="1"/>
    <col width="24" customWidth="1" style="53" min="2" max="2"/>
    <col width="18" customWidth="1" style="53" min="3" max="3"/>
    <col width="20" customWidth="1" style="53" min="4" max="4"/>
    <col width="32" customWidth="1" style="53" min="5" max="5"/>
    <col width="38" customWidth="1" style="53" min="6" max="6"/>
  </cols>
  <sheetData>
    <row r="1" ht="30" customHeight="1" s="53">
      <c r="A1" s="84" t="inlineStr">
        <is>
          <t>MEMÓRIA DE CÁLCULO DO VALOR TÉCNICO-INSTITUCIONAL – VTI</t>
        </is>
      </c>
      <c r="B1" s="49" t="n"/>
      <c r="C1" s="49" t="n"/>
      <c r="D1" s="49" t="n"/>
      <c r="E1" s="49" t="n"/>
      <c r="F1" s="50" t="n"/>
    </row>
    <row r="2" ht="28.15" customHeight="1" s="53">
      <c r="A2" s="84" t="inlineStr">
        <is>
          <t>PROCESSO 006/2026 · SELEÇÃO SEM VALIDAÇÃO ECONÔMICO-FINANCEIRA</t>
        </is>
      </c>
      <c r="B2" s="49" t="n"/>
      <c r="C2" s="49" t="n"/>
      <c r="D2" s="49" t="n"/>
      <c r="E2" s="49" t="n"/>
      <c r="F2" s="50" t="n"/>
    </row>
    <row r="3" ht="16.7" customHeight="1" s="53">
      <c r="A3" s="86" t="n"/>
      <c r="B3" s="86" t="n"/>
      <c r="C3" s="86" t="n"/>
      <c r="D3" s="86" t="n"/>
      <c r="E3" s="86" t="n"/>
      <c r="F3" s="86" t="n"/>
    </row>
    <row r="4" ht="46.35" customHeight="1" s="53">
      <c r="A4" s="120" t="inlineStr">
        <is>
          <t>Indicador</t>
        </is>
      </c>
      <c r="B4" s="120" t="inlineStr">
        <is>
          <t>Entrada / resultado</t>
        </is>
      </c>
      <c r="C4" s="120" t="inlineStr">
        <is>
          <t>Peso / máximo</t>
        </is>
      </c>
      <c r="D4" s="120" t="inlineStr">
        <is>
          <t>Contribuição VTI</t>
        </is>
      </c>
      <c r="E4" s="120" t="inlineStr">
        <is>
          <t>Origem</t>
        </is>
      </c>
      <c r="F4" s="120" t="inlineStr">
        <is>
          <t>Controle</t>
        </is>
      </c>
    </row>
    <row r="5" ht="46.35" customHeight="1" s="53">
      <c r="A5" s="151" t="inlineStr">
        <is>
          <t>Resultado do ANEXO III</t>
        </is>
      </c>
      <c r="B5" s="124" t="n"/>
      <c r="C5" s="123" t="inlineStr">
        <is>
          <t>Corte autônomo</t>
        </is>
      </c>
      <c r="D5" s="125" t="n"/>
      <c r="E5" s="128" t="inlineStr">
        <is>
          <t>Resumo do ANEXO III</t>
        </is>
      </c>
      <c r="F5" s="159" t="inlineStr">
        <is>
          <t>Dupla conferência registrada na aba Conferência NF e em ata.</t>
        </is>
      </c>
    </row>
    <row r="6" ht="62" customHeight="1" s="53">
      <c r="A6" s="151" t="inlineStr">
        <is>
          <t>Nota funcional bruta – NF</t>
        </is>
      </c>
      <c r="B6" s="130" t="n"/>
      <c r="C6" s="123" t="inlineStr">
        <is>
          <t>60%</t>
        </is>
      </c>
      <c r="D6" s="131" t="n">
        <f>IF(AND(B5="APROVADO",B6&gt;=70,B6&lt;=100),B6*60%,0)</f>
        <v>0</v>
      </c>
      <c r="E6" s="129" t="inlineStr">
        <is>
          <t>Nota funcional validada do Anexo III, com as revisões motivadas decididas.</t>
        </is>
      </c>
      <c r="F6" s="159" t="inlineStr">
        <is>
          <t>Conferir NF, interessada, fase e matriz de origem em dois registros.</t>
        </is>
      </c>
    </row>
    <row r="7" ht="46.35" customHeight="1" s="53">
      <c r="A7" s="111" t="inlineStr">
        <is>
          <t>Resultado do ANEXO IV</t>
        </is>
      </c>
      <c r="B7" s="131" t="str">
        <f>Resumo!B10</f>
        <v>PENDENTE</v>
      </c>
      <c r="C7" s="123" t="inlineStr">
        <is>
          <t>Corte autônomo</t>
        </is>
      </c>
      <c r="D7" s="131" t="n"/>
      <c r="E7" s="128" t="inlineStr">
        <is>
          <t>Resumo desta planilha</t>
        </is>
      </c>
      <c r="F7" s="128" t="inlineStr">
        <is>
          <t>Automático</t>
        </is>
      </c>
    </row>
    <row r="8" ht="46.35" customHeight="1" s="53">
      <c r="A8" s="111" t="inlineStr">
        <is>
          <t>Nota operacional normalizada - NO</t>
        </is>
      </c>
      <c r="B8" s="131" t="n">
        <f>Resumo!B8</f>
        <v>0</v>
      </c>
      <c r="C8" s="123" t="inlineStr">
        <is>
          <t>25%</t>
        </is>
      </c>
      <c r="D8" s="131" t="n">
        <f>IF(AND(B7="APROVADO",B8&gt;=70,B8&lt;=100),B8*25%,0)</f>
        <v>0</v>
      </c>
      <c r="E8" s="128" t="inlineStr">
        <is>
          <t>Nota normalizada do ANEXO IV</t>
        </is>
      </c>
      <c r="F8" s="128" t="inlineStr">
        <is>
          <t>Mínimo de 70/100 e todos os eliminatórios</t>
        </is>
      </c>
    </row>
    <row r="9" ht="46.35" customHeight="1" s="53">
      <c r="A9" s="111" t="inlineStr">
        <is>
          <t>Planos avaliados</t>
        </is>
      </c>
      <c r="B9" s="131" t="n">
        <f>COUNT('Planos Técnico-Institucionais'!G7:G10)</f>
        <v>0</v>
      </c>
      <c r="C9" s="123" t="inlineStr">
        <is>
          <t>4 planos</t>
        </is>
      </c>
      <c r="D9" s="131" t="n"/>
      <c r="E9" s="128" t="inlineStr">
        <is>
          <t>Planos Técnico-Institucionais</t>
        </is>
      </c>
      <c r="F9" s="128" t="inlineStr">
        <is>
          <t>Todos devem ser avaliados</t>
        </is>
      </c>
    </row>
    <row r="10" ht="46.35" customHeight="1" s="53">
      <c r="A10" s="111" t="inlineStr">
        <is>
          <t>Nota dos planos – NP</t>
        </is>
      </c>
      <c r="B10" s="131" t="n">
        <f>SUM('Planos Técnico-Institucionais'!G7:G10)</f>
        <v>0</v>
      </c>
      <c r="C10" s="123" t="inlineStr">
        <is>
          <t>15 pontos</t>
        </is>
      </c>
      <c r="D10" s="131" t="n">
        <f>B10</f>
        <v>0</v>
      </c>
      <c r="E10" s="128" t="inlineStr">
        <is>
          <t>Planos Técnico-Institucionais</t>
        </is>
      </c>
      <c r="F10" s="128" t="inlineStr">
        <is>
          <t>Coeficientes 1, 0,5 ou 0</t>
        </is>
      </c>
    </row>
    <row r="11" ht="46.35" customHeight="1" s="53">
      <c r="A11" s="111" t="inlineStr">
        <is>
          <t>VALOR TÉCNICO-INSTITUCIONAL – VTI</t>
        </is>
      </c>
      <c r="B11" s="131" t="n">
        <f>SUM(D6,D8,D10)</f>
        <v>0</v>
      </c>
      <c r="C11" s="123" t="inlineStr">
        <is>
          <t>100 pontos</t>
        </is>
      </c>
      <c r="D11" s="131" t="n">
        <f>B11</f>
        <v>0</v>
      </c>
      <c r="E11" s="128" t="inlineStr">
        <is>
          <t>NF × 0,60 + NO × 0,25 + NP</t>
        </is>
      </c>
      <c r="F11" s="128" t="inlineStr">
        <is>
          <t>Ordem decrescente</t>
        </is>
      </c>
    </row>
    <row r="12" ht="64.7" customHeight="1" s="53">
      <c r="A12" s="111" t="inlineStr">
        <is>
          <t>Situação da proposta</t>
        </is>
      </c>
      <c r="B12" s="160" t="str">
        <f>IF('Conferência NF'!B15&lt;&gt;"CONFERIDO","PENDENTE DE CONFERÊNCIA",IF(OR(B5="",B5="PENDENTE",B7="",B7="PENDENTE",B5="PENDENTE DE CONFERÊNCIA",B7="PENDENTE DE CONFERÊNCIA",B9&lt;4),"PENDENTE",IF(AND(B5="APROVADO",ISNUMBER(B6),B6&gt;=70,B6&lt;=100,B7="APROVADO",ISNUMBER(B8),B8&gt;=70,B8&lt;=100),"CLASSIFICADA","NÃO CLASSIFICADA")))</f>
        <v>PENDENTE DE CONFERÊNCIA</v>
      </c>
      <c r="C12" s="123" t="inlineStr">
        <is>
          <t>Qualificada / não qualificada</t>
        </is>
      </c>
      <c r="D12" s="125" t="n"/>
      <c r="E12" s="128" t="inlineStr">
        <is>
          <t>Cortes e eliminatórios</t>
        </is>
      </c>
      <c r="F12" s="128" t="inlineStr">
        <is>
          <t>Sem avaliação econômico-financeira</t>
        </is>
      </c>
    </row>
    <row r="13" ht="16.7" customHeight="1" s="53">
      <c r="A13" s="86" t="n"/>
      <c r="B13" s="86" t="n"/>
      <c r="C13" s="86" t="n"/>
      <c r="D13" s="86" t="n"/>
      <c r="E13" s="86" t="n"/>
      <c r="F13" s="86" t="n"/>
    </row>
    <row r="14" ht="46.35" customHeight="1" s="53">
      <c r="A14" s="113" t="inlineStr">
        <is>
          <t>FÓRMULA: VTI = (NF × 0,60) + (NO × 0,25) + NP. NF: nota funcional bruta. NO: pontos operacionais validados / 93 × 100. Cortes independentes de 70/100; sem compensação.</t>
        </is>
      </c>
      <c r="B14" s="49" t="n"/>
      <c r="C14" s="49" t="n"/>
      <c r="D14" s="49" t="n"/>
      <c r="E14" s="49" t="n"/>
      <c r="F14" s="50" t="n"/>
    </row>
    <row r="15" ht="16.7" customHeight="1" s="53">
      <c r="A15" s="86" t="n"/>
      <c r="B15" s="86" t="n"/>
      <c r="C15" s="86" t="n"/>
      <c r="D15" s="86" t="n"/>
      <c r="E15" s="86" t="n"/>
      <c r="F15" s="86" t="n"/>
    </row>
    <row r="16" ht="28.15" customHeight="1" s="53">
      <c r="A16" s="132" t="inlineStr">
        <is>
          <t>CRITÉRIOS SUCESSIVOS DE DESEMPATE</t>
        </is>
      </c>
      <c r="B16" s="49" t="n"/>
      <c r="C16" s="49" t="n"/>
      <c r="D16" s="49" t="n"/>
      <c r="E16" s="49" t="n"/>
      <c r="F16" s="50" t="n"/>
    </row>
    <row r="17" ht="16.7" customHeight="1" s="53">
      <c r="A17" s="86" t="n"/>
      <c r="B17" s="86" t="n"/>
      <c r="C17" s="86" t="n"/>
      <c r="D17" s="86" t="n"/>
      <c r="E17" s="86" t="n"/>
      <c r="F17" s="86" t="n"/>
    </row>
    <row r="18" ht="38.1" customHeight="1" s="53">
      <c r="A18" s="133" t="inlineStr">
        <is>
          <t>1.</t>
        </is>
      </c>
      <c r="B18" s="128" t="inlineStr">
        <is>
          <t>Maior nota funcional bruta – NF</t>
        </is>
      </c>
      <c r="C18" s="56" t="n"/>
      <c r="D18" s="56" t="n"/>
      <c r="E18" s="56" t="n"/>
      <c r="F18" s="57" t="n"/>
    </row>
    <row r="19" ht="38.1" customHeight="1" s="53">
      <c r="A19" s="133" t="inlineStr">
        <is>
          <t>2.</t>
        </is>
      </c>
      <c r="B19" s="128" t="inlineStr">
        <is>
          <t>Maior nota operacional normalizada - NO</t>
        </is>
      </c>
      <c r="C19" s="56" t="n"/>
      <c r="D19" s="56" t="n"/>
      <c r="E19" s="56" t="n"/>
      <c r="F19" s="57" t="n"/>
    </row>
    <row r="20" ht="56.1" customHeight="1" s="53">
      <c r="A20" s="133" t="inlineStr">
        <is>
          <t>3.</t>
        </is>
      </c>
      <c r="B20" s="128" t="inlineStr">
        <is>
          <t>Maior nota no plano de segurança, proteção de dados e continuidade</t>
        </is>
      </c>
      <c r="C20" s="56" t="n"/>
      <c r="D20" s="56" t="n"/>
      <c r="E20" s="56" t="n"/>
      <c r="F20" s="57" t="n"/>
    </row>
    <row r="21" ht="56.1" customHeight="1" s="53">
      <c r="A21" s="133" t="inlineStr">
        <is>
          <t>4.</t>
        </is>
      </c>
      <c r="B21" s="128" t="inlineStr">
        <is>
          <t>Maior nota no plano de implantação, integração e aceite</t>
        </is>
      </c>
      <c r="C21" s="56" t="n"/>
      <c r="D21" s="56" t="n"/>
      <c r="E21" s="56" t="n"/>
      <c r="F21" s="57" t="n"/>
    </row>
    <row r="22" ht="69.95" customHeight="1" s="53">
      <c r="A22" s="133" t="inlineStr">
        <is>
          <t>5.</t>
        </is>
      </c>
      <c r="B22" s="128" t="inlineStr">
        <is>
          <t>Sorteio público registrado; a PoC não será utilizada como pontuação de desempate</t>
        </is>
      </c>
      <c r="C22" s="56" t="n"/>
      <c r="D22" s="56" t="n"/>
      <c r="E22" s="56" t="n"/>
      <c r="F22" s="57" t="n"/>
    </row>
    <row r="23"/>
    <row r="24" ht="130" customHeight="1" s="53">
      <c r="A24" s="161" t="inlineStr">
        <is>
          <t>A NF e o resultado são transportados do Anexo III e dependem da dupla conferência registrada na aba Conferência NF e em ata. Conferir a mesma interessada, fase e matriz de origem; preservar o histórico da nota documental e das revisões motivadas. A situação não será CLASSIFICADA com conferência pendente ou divergente.</t>
        </is>
      </c>
      <c r="B24" s="49" t="n"/>
      <c r="C24" s="49" t="n"/>
      <c r="D24" s="49" t="n"/>
      <c r="E24" s="49" t="n"/>
      <c r="F24" s="50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0">
    <mergeCell ref="B21:F21"/>
    <mergeCell ref="A2:F2"/>
    <mergeCell ref="A16:F16"/>
    <mergeCell ref="A24:F24"/>
    <mergeCell ref="A14:F14"/>
    <mergeCell ref="B20:F20"/>
    <mergeCell ref="A1:F1"/>
    <mergeCell ref="B19:F19"/>
    <mergeCell ref="B22:F22"/>
    <mergeCell ref="B18:F18"/>
  </mergeCells>
  <dataValidations count="2">
    <dataValidation sqref="B5" showDropDown="0" showInputMessage="0" showErrorMessage="0" allowBlank="0" type="list">
      <formula1>"APROVADO,NÃO APROVADO,PENDENTE,PENDENTE DE CONFERÊNCIA"</formula1>
    </dataValidation>
    <dataValidation sqref="B6" showDropDown="0" showInputMessage="0" showErrorMessage="0" allowBlank="0" type="decimal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4.25"/>
  <cols>
    <col width="18" customWidth="1" style="53" min="1" max="1"/>
    <col width="112" customWidth="1" style="53" min="2" max="2"/>
    <col width="24" customWidth="1" style="53" min="3" max="3"/>
  </cols>
  <sheetData>
    <row r="1" ht="30" customHeight="1" s="53">
      <c r="A1" s="143" t="inlineStr">
        <is>
          <t>LEITURA INTEGRAL DOS REQUISITOS</t>
        </is>
      </c>
    </row>
    <row r="2" ht="36" customHeight="1" s="53">
      <c r="A2" s="144" t="inlineStr">
        <is>
          <t>Visualização auxiliar vinculada à matriz. Cada código continua sendo um único requisito, mesmo quando distribuído em mais de uma linha.</t>
        </is>
      </c>
    </row>
    <row r="3">
      <c r="A3" s="90" t="n"/>
      <c r="B3" s="90" t="n"/>
      <c r="C3" s="90" t="n"/>
    </row>
    <row r="4" ht="27" customHeight="1" s="53">
      <c r="A4" s="145" t="inlineStr">
        <is>
          <t>Código</t>
        </is>
      </c>
      <c r="B4" s="145" t="inlineStr">
        <is>
          <t>Texto integral da célula de origem</t>
        </is>
      </c>
      <c r="C4" s="145" t="inlineStr">
        <is>
          <t>Referência</t>
        </is>
      </c>
    </row>
    <row r="5" ht="78" customHeight="1" s="53">
      <c r="A5" s="146" t="str">
        <f>Capacidade!A7</f>
        <v>RCO-001</v>
      </c>
      <c r="B5" s="146" t="str">
        <f>MID(Capacidade!C7,1,484)</f>
        <v>Comprovar, por 1 (um) ou mais atestados de capacidade técnica, admitido o somatório, experiência em fornecimento, implantação e/ou operação continuada de solução integrada de cibersegurança em ambiente de produção, contemplando, no mínimo, serviços ou plataformas com monitoramento contínuo, gestão de vulnerabilidades, identificação de exposições e emissão de relatórios técnicos e executivos, com período de execução e escopo compatíveis com o Solução Integrada para Cibersegurança.</v>
      </c>
      <c r="C5" s="146" t="inlineStr">
        <is>
          <t>Capacidade!C7 (1/1)</t>
        </is>
      </c>
    </row>
    <row r="6" ht="63" customHeight="1" s="53">
      <c r="A6" s="147" t="str">
        <f>Capacidade!A8</f>
        <v>RCO-002</v>
      </c>
      <c r="B6" s="147" t="str">
        <f>MID(Capacidade!C8,1,286)</f>
        <v>Pontuação adicional: comprovar experiência específica em operação integrada envolvendo 3 (três) ou mais frentes do ecossistema de ciberdefesa, tais como SOC, gestão de vulnerabilidades, CTEM/BAS, inteligência de ameaças, gerenciamento de risco de terceiros ou analistas digitais com IA.</v>
      </c>
      <c r="C6" s="147" t="inlineStr">
        <is>
          <t>Capacidade!C8 (1/1)</t>
        </is>
      </c>
    </row>
    <row r="7" ht="63" customHeight="1" s="53">
      <c r="A7" s="146" t="str">
        <f>Capacidade!A9</f>
        <v>RCO-003</v>
      </c>
      <c r="B7" s="146" t="str">
        <f>MID(Capacidade!C9,1,284)</f>
        <v>Comprovar experiência em descoberta, classificação e monitoramento contínuo de superfície de ataque externa, incluindo domínios, subdomínios, endereços IP, serviços expostos, ativos desconhecidos ou não gerenciados e demais elementos relevantes à exposição digital do InPACTA/Cliente.</v>
      </c>
      <c r="C7" s="146" t="inlineStr">
        <is>
          <t>Capacidade!C9 (1/1)</t>
        </is>
      </c>
    </row>
    <row r="8" ht="48" customHeight="1" s="53">
      <c r="A8" s="147" t="str">
        <f>Capacidade!A10</f>
        <v>RCO-004</v>
      </c>
      <c r="B8" s="147" t="str">
        <f>MID(Capacidade!C10,1,150)</f>
        <v>RCO-004 suprimido da avaliação. Não se exige comprovação de cinco clientes ou ambientes. Linha preservada somente para rastreabilidade; sem pontuação.</v>
      </c>
      <c r="C8" s="147" t="inlineStr">
        <is>
          <t>Capacidade!C10 (1/1)</t>
        </is>
      </c>
    </row>
    <row r="9" ht="48" customHeight="1" s="53">
      <c r="A9" s="146" t="str">
        <f>Capacidade!A11</f>
        <v>RCO-005</v>
      </c>
      <c r="B9" s="146" t="str">
        <f>MID(Capacidade!C11,1,244)</f>
        <v>Comprovar experiência em validação de vulnerabilidades, priorização baseada em risco, recomendação de remediação, acompanhamento do ciclo de tratamento e realização de retestes ou validação de correções, no âmbito da solução integrada ofertada.</v>
      </c>
      <c r="C9" s="146" t="inlineStr">
        <is>
          <t>Capacidade!C11 (1/1)</t>
        </is>
      </c>
    </row>
    <row r="10" ht="48" customHeight="1" s="53">
      <c r="A10" s="147" t="str">
        <f>Capacidade!A12</f>
        <v>RCO-006</v>
      </c>
      <c r="B10" s="147" t="str">
        <f>MID(Capacidade!C12,1,244)</f>
        <v>Comprovar experiência em monitoramento contínuo de eventos, alertas, incidentes, anomalias ou indicadores de comprometimento, com capacidade de triagem, análise, priorização, registro e encaminhamento de recomendações ou respostas operacionais.</v>
      </c>
      <c r="C10" s="147" t="inlineStr">
        <is>
          <t>Capacidade!C12 (1/1)</t>
        </is>
      </c>
    </row>
    <row r="11" ht="63" customHeight="1" s="53">
      <c r="A11" s="146" t="str">
        <f>Capacidade!A13</f>
        <v>RCO-007</v>
      </c>
      <c r="B11" s="146" t="str">
        <f>MID(Capacidade!C13,1,286)</f>
        <v>Comprovar experiência em inteligência de ameaças cibernéticas, incluindo coleta, curadoria, enriquecimento, correlação e disponibilização de informações sobre IOCs, TTPs, atores de ameaça, credenciais expostas, deep/dark web, campanhas maliciosas e riscos relevantes ao InPACTA/Cliente.</v>
      </c>
      <c r="C11" s="146" t="inlineStr">
        <is>
          <t>Capacidade!C13 (1/1)</t>
        </is>
      </c>
    </row>
    <row r="12" ht="48" customHeight="1" s="53">
      <c r="A12" s="147" t="str">
        <f>Capacidade!A14</f>
        <v>RCO-008</v>
      </c>
      <c r="B12" s="147" t="str">
        <f>MID(Capacidade!C14,1,243)</f>
        <v>Comprovar experiência em gerenciamento de risco cibernético de terceiros, incluindo avaliação, classificação, monitoramento, priorização e acompanhamento de riscos associados a fornecedores, parceiros, prestadores ou organizações relacionadas.</v>
      </c>
      <c r="C12" s="147" t="inlineStr">
        <is>
          <t>Capacidade!C14 (1/1)</t>
        </is>
      </c>
    </row>
    <row r="13" ht="63" customHeight="1" s="53">
      <c r="A13" s="146" t="str">
        <f>Capacidade!A15</f>
        <v>RCO-009</v>
      </c>
      <c r="B13" s="146" t="str">
        <f>MID(Capacidade!C15,1,266)</f>
        <v>Comprovar que a solução ofertada possui mecanismos de segurança, controle de acesso, segregação de perfis, registros de logs, trilhas de auditoria, criptografia, proteção de dados e governança compatíveis com o tratamento de informações sensíveis do InPACTA/Cliente.</v>
      </c>
      <c r="C13" s="146" t="inlineStr">
        <is>
          <t>Capacidade!C15 (1/1)</t>
        </is>
      </c>
    </row>
    <row r="14" ht="48" customHeight="1" s="53">
      <c r="A14" s="147" t="str">
        <f>Capacidade!A16</f>
        <v>RCO-010</v>
      </c>
      <c r="B14" s="147" t="str">
        <f>MID(Capacidade!C16,1,195)</f>
        <v>Comprovar disponibilização de APIs, conectores, integrações, exportação de dados, relatórios estruturados ou mecanismos equivalentes de interoperabilidade no âmbito da solução integrada ofertada.</v>
      </c>
      <c r="C14" s="147" t="inlineStr">
        <is>
          <t>Capacidade!C16 (1/1)</t>
        </is>
      </c>
    </row>
    <row r="15" ht="48" customHeight="1" s="53">
      <c r="A15" s="146" t="str">
        <f>Capacidade!A17</f>
        <v>RCO-011</v>
      </c>
      <c r="B15" s="146" t="str">
        <f>MID(Capacidade!C17,1,251)</f>
        <v>Apresentar compromisso e plano verificável de mobilização para sustentação, suporte, evolução, atualização, treinamento, transferência de conhecimento, atendimento a chamados e manutenção continuada durante o período definido no instrumento aplicável.</v>
      </c>
      <c r="C15" s="146" t="inlineStr">
        <is>
          <t>Capacidade!C17 (1/1)</t>
        </is>
      </c>
    </row>
  </sheetData>
  <autoFilter ref="A4:C15"/>
  <mergeCells count="2">
    <mergeCell ref="A1:C1"/>
    <mergeCell ref="A2:C2"/>
  </mergeCells>
  <printOptions horizontalCentered="1"/>
  <pageMargins left="0.3" right="0.3" top="1" bottom="1" header="0.5" footer="0.5"/>
  <pageSetup orientation="landscape" paperSize="9" fitToHeight="0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style="53" min="1" max="1"/>
    <col width="43" customWidth="1" style="53" min="2" max="2"/>
    <col width="12" customWidth="1" style="53" min="3" max="3"/>
    <col width="16" customWidth="1" style="53" min="4" max="4"/>
    <col width="16" customWidth="1" style="53" min="5" max="5"/>
    <col width="25" customWidth="1" style="53" min="6" max="6"/>
    <col width="65" customWidth="1" style="53" min="7" max="7"/>
    <col width="48" customWidth="1" style="53" min="9" max="9"/>
    <col width="30" customWidth="1" style="53" min="11" max="11"/>
  </cols>
  <sheetData>
    <row r="1" ht="32" customHeight="1" s="53">
      <c r="A1" s="143" t="inlineStr">
        <is>
          <t>CONTROLE DE COERÊNCIA DA AVALIAÇÃO</t>
        </is>
      </c>
      <c r="H1" s="90" t="n"/>
      <c r="I1" s="90" t="inlineStr">
        <is>
          <t>Atende integralmente</t>
        </is>
      </c>
      <c r="K1" s="162" t="inlineStr">
        <is>
          <t>Atende integralmente</t>
        </is>
      </c>
    </row>
    <row r="2" ht="28" customHeight="1" s="53">
      <c r="A2" s="81" t="inlineStr">
        <is>
          <t>Conferência de preenchimento, sem novos pesos ou requisitos. PENDENTE/INCONSISTENTE impede finalizar o resultado; não equivale, isoladamente, à reprovação material. A análise das evidências permanece com a Comissão.</t>
        </is>
      </c>
      <c r="H2" s="90" t="n"/>
      <c r="I2" s="90" t="inlineStr">
        <is>
          <t>Atende parcialmente</t>
        </is>
      </c>
      <c r="K2" s="162" t="inlineStr">
        <is>
          <t>Atende parcialmente</t>
        </is>
      </c>
    </row>
    <row r="3" ht="28" customHeight="1" s="53">
      <c r="H3" s="90" t="n"/>
      <c r="I3" s="90" t="inlineStr">
        <is>
          <t>Atende mediante configuração ou parametrização</t>
        </is>
      </c>
      <c r="K3" s="162" t="inlineStr">
        <is>
          <t>Não atende</t>
        </is>
      </c>
    </row>
    <row r="4">
      <c r="A4" s="90" t="n"/>
      <c r="B4" s="90" t="n"/>
      <c r="C4" s="90" t="n"/>
      <c r="D4" s="90" t="n"/>
      <c r="E4" s="90" t="n"/>
      <c r="F4" s="90" t="n"/>
      <c r="G4" s="90" t="n"/>
      <c r="H4" s="90" t="n"/>
      <c r="I4" s="90" t="inlineStr">
        <is>
          <t>Atende mediante integração</t>
        </is>
      </c>
    </row>
    <row r="5" ht="42" customHeight="1" s="53">
      <c r="A5" s="148" t="inlineStr">
        <is>
          <t>Código</t>
        </is>
      </c>
      <c r="B5" s="148" t="inlineStr">
        <is>
          <t>Situação registrada</t>
        </is>
      </c>
      <c r="C5" s="148" t="inlineStr">
        <is>
          <t>Peso</t>
        </is>
      </c>
      <c r="D5" s="148" t="inlineStr">
        <is>
          <t>Pontos atribuídos</t>
        </is>
      </c>
      <c r="E5" s="148" t="inlineStr">
        <is>
          <t>Pontos validados</t>
        </is>
      </c>
      <c r="F5" s="148" t="inlineStr">
        <is>
          <t>Controle</t>
        </is>
      </c>
      <c r="G5" s="148" t="inlineStr">
        <is>
          <t>Orientação</t>
        </is>
      </c>
      <c r="H5" s="90" t="n"/>
      <c r="I5" s="90" t="inlineStr">
        <is>
          <t>Depende de diligência ou comprovação complementar</t>
        </is>
      </c>
    </row>
    <row r="6" ht="82" customHeight="1" s="53">
      <c r="A6" s="81" t="str">
        <f>Capacidade!A7</f>
        <v>RCO-001</v>
      </c>
      <c r="B6" s="81" t="str">
        <f>IF(Capacidade!J7="","",Capacidade!J7)</f>
        <v/>
      </c>
      <c r="C6" s="81" t="n">
        <f>Capacidade!E7</f>
        <v>15</v>
      </c>
      <c r="D6" s="81" t="str">
        <f>IF(ISBLANK(Capacidade!O7),"",Capacidade!O7)</f>
        <v/>
      </c>
      <c r="E6" s="81" t="n">
        <f>Capacidade!P7</f>
        <v>0</v>
      </c>
      <c r="F6" s="152" t="str">
        <f>IF(OR(Capacidade!N7="Pendente de diligência limitada",Capacidade!N7="Inaplicabilidade não resolvida"),"PENDENTE",IF(AND(B6&lt;&gt;"",OR(LEN(TRIM(Capacidade!K7&amp;""))=0,LEN(TRIM(Capacidade!L7&amp;""))=0,LEN(TRIM(Capacidade!M7&amp;""))=0,LEN(TRIM(Capacidade!Q7&amp;""))=0)),"PENDENTE",IF(AND(LEN(D6&amp;"")&gt;0,NOT(ISNUMBER(D6))),"INCONSISTENTE",IF(AND(ISNUMBER(D6),OR(D6&lt;0,D6&gt;C6)),"INCONSISTENTE",IF(OR(B6="",B6="Atende mediante configuração ou parametrização",B6="Atende mediante integração",B6="Depende de diligência ou comprovação complementar",B6="Depende de PoC ou validação técnica"),IF(AND(ISNUMBER(D6),D6&gt;0),"INCONSISTENTE","PENDENTE"),IF(B6="Atende integralmente",IF(C6=0,"OK",IF(NOT(ISNUMBER(D6)),"PENDENTE",IF(D6=C6,"OK","INCONSISTENTE"))),IF(OR(B6="Atende parcialmente",B6="Não atende"),IF(OR(NOT(ISNUMBER(D6)),D6=0),"OK","INCONSISTENTE"),"INCONSISTENTE")))))))</f>
        <v>PENDENTE</v>
      </c>
      <c r="G6" s="81" t="inlineStr">
        <is>
          <t>Integral: pontuação igual ao peso. Parcial/não atende: zero quando não houver gradação expressa. Concluir a verificação; não presumir atendimento.</t>
        </is>
      </c>
      <c r="H6" s="90" t="n"/>
      <c r="I6" s="90" t="inlineStr">
        <is>
          <t>Depende de PoC ou validação técnica</t>
        </is>
      </c>
    </row>
    <row r="7" ht="82" customHeight="1" s="53">
      <c r="A7" s="81" t="str">
        <f>Capacidade!A8</f>
        <v>RCO-002</v>
      </c>
      <c r="B7" s="81" t="str">
        <f>IF(Capacidade!J8="","",Capacidade!J8)</f>
        <v/>
      </c>
      <c r="C7" s="81" t="n">
        <f>Capacidade!E8</f>
        <v>10</v>
      </c>
      <c r="D7" s="81" t="str">
        <f>IF(ISBLANK(Capacidade!O8),"",Capacidade!O8)</f>
        <v/>
      </c>
      <c r="E7" s="81" t="n">
        <f>Capacidade!P8</f>
        <v>0</v>
      </c>
      <c r="F7" s="152" t="str">
        <f>IF(OR(Capacidade!N8="Pendente de diligência limitada",Capacidade!N8="Inaplicabilidade não resolvida"),"PENDENTE",IF(AND(B7&lt;&gt;"",OR(LEN(TRIM(Capacidade!K8&amp;""))=0,LEN(TRIM(Capacidade!L8&amp;""))=0,LEN(TRIM(Capacidade!M8&amp;""))=0,LEN(TRIM(Capacidade!Q8&amp;""))=0)),"PENDENTE",IF(AND(LEN(D7&amp;"")&gt;0,NOT(ISNUMBER(D7))),"INCONSISTENTE",IF(AND(ISNUMBER(D7),OR(D7&lt;0,D7&gt;C7)),"INCONSISTENTE",IF(OR(B7="",B7="Atende mediante configuração ou parametrização",B7="Atende mediante integração",B7="Depende de diligência ou comprovação complementar",B7="Depende de PoC ou validação técnica"),IF(AND(ISNUMBER(D7),D7&gt;0),"INCONSISTENTE","PENDENTE"),IF(B7="Atende integralmente",IF(C7=0,"OK",IF(NOT(ISNUMBER(D7)),"PENDENTE",IF(D7=C7,"OK","INCONSISTENTE"))),IF(OR(B7="Atende parcialmente",B7="Não atende"),IF(OR(NOT(ISNUMBER(D7)),D7=0),"OK","INCONSISTENTE"),"INCONSISTENTE")))))))</f>
        <v>PENDENTE</v>
      </c>
      <c r="G7" s="81" t="inlineStr">
        <is>
          <t>Integral: pontuação igual ao peso. Parcial/não atende: zero quando não houver gradação expressa. Concluir a verificação; não presumir atendimento.</t>
        </is>
      </c>
      <c r="H7" s="90" t="n"/>
      <c r="I7" s="90" t="inlineStr">
        <is>
          <t>Não atende</t>
        </is>
      </c>
    </row>
    <row r="8" ht="82" customHeight="1" s="53">
      <c r="A8" s="81" t="str">
        <f>Capacidade!A9</f>
        <v>RCO-003</v>
      </c>
      <c r="B8" s="81" t="str">
        <f>IF(Capacidade!J9="","",Capacidade!J9)</f>
        <v/>
      </c>
      <c r="C8" s="81" t="n">
        <f>Capacidade!E9</f>
        <v>8</v>
      </c>
      <c r="D8" s="81" t="str">
        <f>IF(ISBLANK(Capacidade!O9),"",Capacidade!O9)</f>
        <v/>
      </c>
      <c r="E8" s="81" t="n">
        <f>Capacidade!P9</f>
        <v>0</v>
      </c>
      <c r="F8" s="152" t="str">
        <f>IF(OR(Capacidade!N9="Pendente de diligência limitada",Capacidade!N9="Inaplicabilidade não resolvida"),"PENDENTE",IF(AND(B8&lt;&gt;"",OR(LEN(TRIM(Capacidade!K9&amp;""))=0,LEN(TRIM(Capacidade!L9&amp;""))=0,LEN(TRIM(Capacidade!M9&amp;""))=0,LEN(TRIM(Capacidade!Q9&amp;""))=0)),"PENDENTE",IF(AND(LEN(D8&amp;"")&gt;0,NOT(ISNUMBER(D8))),"INCONSISTENTE",IF(AND(ISNUMBER(D8),OR(D8&lt;0,D8&gt;C8)),"INCONSISTENTE",IF(OR(B8="",B8="Atende mediante configuração ou parametrização",B8="Atende mediante integração",B8="Depende de diligência ou comprovação complementar",B8="Depende de PoC ou validação técnica"),IF(AND(ISNUMBER(D8),D8&gt;0),"INCONSISTENTE","PENDENTE"),IF(B8="Atende integralmente",IF(C8=0,"OK",IF(NOT(ISNUMBER(D8)),"PENDENTE",IF(D8=C8,"OK","INCONSISTENTE"))),IF(OR(B8="Atende parcialmente",B8="Não atende"),IF(OR(NOT(ISNUMBER(D8)),D8=0),"OK","INCONSISTENTE"),"INCONSISTENTE")))))))</f>
        <v>PENDENTE</v>
      </c>
      <c r="G8" s="81" t="inlineStr">
        <is>
          <t>Integral: pontuação igual ao peso. Parcial/não atende: zero quando não houver gradação expressa. Concluir a verificação; não presumir atendimento.</t>
        </is>
      </c>
      <c r="H8" s="90" t="n"/>
      <c r="I8" s="90" t="n"/>
    </row>
    <row r="9" ht="82" customHeight="1" s="53">
      <c r="A9" s="81" t="str">
        <f>Capacidade!A10</f>
        <v>RCO-004</v>
      </c>
      <c r="B9" s="81" t="str">
        <f>IF(Capacidade!J10="","",Capacidade!J10)</f>
        <v/>
      </c>
      <c r="C9" s="81" t="n">
        <f>Capacidade!E10</f>
        <v>0</v>
      </c>
      <c r="D9" s="81" t="str">
        <f>IF(ISBLANK(Capacidade!O10),"",Capacidade!O10)</f>
        <v/>
      </c>
      <c r="E9" s="81" t="n">
        <f>Capacidade!P10</f>
        <v>0</v>
      </c>
      <c r="F9" s="81" t="str">
        <f>"FORA DA PONTUAÇÃO"</f>
        <v>FORA DA PONTUAÇÃO</v>
      </c>
      <c r="G9" s="81" t="inlineStr">
        <is>
          <t>Linha complementar ou suprimida. Sem efeito sobre nota, pendência ou eliminação.</t>
        </is>
      </c>
      <c r="H9" s="90" t="n"/>
      <c r="I9" s="90" t="inlineStr">
        <is>
          <t>Lista auxiliar de situações; mesmos valores da matriz de origem.</t>
        </is>
      </c>
    </row>
    <row r="10" ht="82" customHeight="1" s="53">
      <c r="A10" s="81" t="str">
        <f>Capacidade!A11</f>
        <v>RCO-005</v>
      </c>
      <c r="B10" s="81" t="str">
        <f>IF(Capacidade!J11="","",Capacidade!J11)</f>
        <v/>
      </c>
      <c r="C10" s="81" t="n">
        <f>Capacidade!E11</f>
        <v>15</v>
      </c>
      <c r="D10" s="81" t="str">
        <f>IF(ISBLANK(Capacidade!O11),"",Capacidade!O11)</f>
        <v/>
      </c>
      <c r="E10" s="81" t="n">
        <f>Capacidade!P11</f>
        <v>0</v>
      </c>
      <c r="F10" s="152" t="str">
        <f>IF(OR(Capacidade!N11="Pendente de diligência limitada",Capacidade!N11="Inaplicabilidade não resolvida"),"PENDENTE",IF(AND(B10&lt;&gt;"",OR(LEN(TRIM(Capacidade!K11&amp;""))=0,LEN(TRIM(Capacidade!L11&amp;""))=0,LEN(TRIM(Capacidade!M11&amp;""))=0,LEN(TRIM(Capacidade!Q11&amp;""))=0)),"PENDENTE",IF(AND(LEN(D10&amp;"")&gt;0,NOT(ISNUMBER(D10))),"INCONSISTENTE",IF(AND(ISNUMBER(D10),OR(D10&lt;0,D10&gt;C10)),"INCONSISTENTE",IF(OR(B10="",B10="Atende mediante configuração ou parametrização",B10="Atende mediante integração",B10="Depende de diligência ou comprovação complementar",B10="Depende de PoC ou validação técnica"),IF(AND(ISNUMBER(D10),D10&gt;0),"INCONSISTENTE","PENDENTE"),IF(B10="Atende integralmente",IF(C10=0,"OK",IF(NOT(ISNUMBER(D10)),"PENDENTE",IF(D10=C10,"OK","INCONSISTENTE"))),IF(OR(B10="Atende parcialmente",B10="Não atende"),IF(OR(NOT(ISNUMBER(D10)),D10=0),"OK","INCONSISTENTE"),"INCONSISTENTE")))))))</f>
        <v>PENDENTE</v>
      </c>
      <c r="G10" s="81" t="inlineStr">
        <is>
          <t>Integral: pontuação igual ao peso. Parcial/não atende: zero quando não houver gradação expressa. Concluir a verificação; não presumir atendimento.</t>
        </is>
      </c>
      <c r="H10" s="90" t="n"/>
      <c r="I10" s="90" t="n"/>
    </row>
    <row r="11" ht="82" customHeight="1" s="53">
      <c r="A11" s="81" t="str">
        <f>Capacidade!A12</f>
        <v>RCO-006</v>
      </c>
      <c r="B11" s="81" t="str">
        <f>IF(Capacidade!J12="","",Capacidade!J12)</f>
        <v/>
      </c>
      <c r="C11" s="81" t="n">
        <f>Capacidade!E12</f>
        <v>15</v>
      </c>
      <c r="D11" s="81" t="str">
        <f>IF(ISBLANK(Capacidade!O12),"",Capacidade!O12)</f>
        <v/>
      </c>
      <c r="E11" s="81" t="n">
        <f>Capacidade!P12</f>
        <v>0</v>
      </c>
      <c r="F11" s="152" t="str">
        <f>IF(OR(Capacidade!N12="Pendente de diligência limitada",Capacidade!N12="Inaplicabilidade não resolvida"),"PENDENTE",IF(AND(B11&lt;&gt;"",OR(LEN(TRIM(Capacidade!K12&amp;""))=0,LEN(TRIM(Capacidade!L12&amp;""))=0,LEN(TRIM(Capacidade!M12&amp;""))=0,LEN(TRIM(Capacidade!Q12&amp;""))=0)),"PENDENTE",IF(AND(LEN(D11&amp;"")&gt;0,NOT(ISNUMBER(D11))),"INCONSISTENTE",IF(AND(ISNUMBER(D11),OR(D11&lt;0,D11&gt;C11)),"INCONSISTENTE",IF(OR(B11="",B11="Atende mediante configuração ou parametrização",B11="Atende mediante integração",B11="Depende de diligência ou comprovação complementar",B11="Depende de PoC ou validação técnica"),IF(AND(ISNUMBER(D11),D11&gt;0),"INCONSISTENTE","PENDENTE"),IF(B11="Atende integralmente",IF(C11=0,"OK",IF(NOT(ISNUMBER(D11)),"PENDENTE",IF(D11=C11,"OK","INCONSISTENTE"))),IF(OR(B11="Atende parcialmente",B11="Não atende"),IF(OR(NOT(ISNUMBER(D11)),D11=0),"OK","INCONSISTENTE"),"INCONSISTENTE")))))))</f>
        <v>PENDENTE</v>
      </c>
      <c r="G11" s="81" t="inlineStr">
        <is>
          <t>Integral: pontuação igual ao peso. Parcial/não atende: zero quando não houver gradação expressa. Concluir a verificação; não presumir atendimento.</t>
        </is>
      </c>
      <c r="H11" s="90" t="n"/>
      <c r="I11" s="90" t="n"/>
    </row>
    <row r="12" ht="82" customHeight="1" s="53">
      <c r="A12" s="81" t="str">
        <f>Capacidade!A13</f>
        <v>RCO-007</v>
      </c>
      <c r="B12" s="81" t="str">
        <f>IF(Capacidade!J13="","",Capacidade!J13)</f>
        <v/>
      </c>
      <c r="C12" s="81" t="n">
        <f>Capacidade!E13</f>
        <v>10</v>
      </c>
      <c r="D12" s="81" t="str">
        <f>IF(ISBLANK(Capacidade!O13),"",Capacidade!O13)</f>
        <v/>
      </c>
      <c r="E12" s="81" t="n">
        <f>Capacidade!P13</f>
        <v>0</v>
      </c>
      <c r="F12" s="152" t="str">
        <f>IF(OR(Capacidade!N13="Pendente de diligência limitada",Capacidade!N13="Inaplicabilidade não resolvida"),"PENDENTE",IF(AND(B12&lt;&gt;"",OR(LEN(TRIM(Capacidade!K13&amp;""))=0,LEN(TRIM(Capacidade!L13&amp;""))=0,LEN(TRIM(Capacidade!M13&amp;""))=0,LEN(TRIM(Capacidade!Q13&amp;""))=0)),"PENDENTE",IF(AND(LEN(D12&amp;"")&gt;0,NOT(ISNUMBER(D12))),"INCONSISTENTE",IF(AND(ISNUMBER(D12),OR(D12&lt;0,D12&gt;C12)),"INCONSISTENTE",IF(OR(B12="",B12="Atende mediante configuração ou parametrização",B12="Atende mediante integração",B12="Depende de diligência ou comprovação complementar",B12="Depende de PoC ou validação técnica"),IF(AND(ISNUMBER(D12),D12&gt;0),"INCONSISTENTE","PENDENTE"),IF(B12="Atende integralmente",IF(C12=0,"OK",IF(NOT(ISNUMBER(D12)),"PENDENTE",IF(D12=C12,"OK","INCONSISTENTE"))),IF(OR(B12="Atende parcialmente",B12="Não atende"),IF(OR(NOT(ISNUMBER(D12)),D12=0),"OK","INCONSISTENTE"),"INCONSISTENTE")))))))</f>
        <v>PENDENTE</v>
      </c>
      <c r="G12" s="81" t="inlineStr">
        <is>
          <t>Integral: pontuação igual ao peso. Parcial/não atende: zero quando não houver gradação expressa. Concluir a verificação; não presumir atendimento.</t>
        </is>
      </c>
      <c r="H12" s="90" t="n"/>
      <c r="I12" s="90" t="n"/>
    </row>
    <row r="13" ht="82" customHeight="1" s="53">
      <c r="A13" s="81" t="str">
        <f>Capacidade!A14</f>
        <v>RCO-008</v>
      </c>
      <c r="B13" s="81" t="str">
        <f>IF(Capacidade!J14="","",Capacidade!J14)</f>
        <v/>
      </c>
      <c r="C13" s="81" t="n">
        <f>Capacidade!E14</f>
        <v>8</v>
      </c>
      <c r="D13" s="81" t="str">
        <f>IF(ISBLANK(Capacidade!O14),"",Capacidade!O14)</f>
        <v/>
      </c>
      <c r="E13" s="81" t="n">
        <f>Capacidade!P14</f>
        <v>0</v>
      </c>
      <c r="F13" s="152" t="str">
        <f>IF(OR(Capacidade!N14="Pendente de diligência limitada",Capacidade!N14="Inaplicabilidade não resolvida"),"PENDENTE",IF(AND(B13&lt;&gt;"",OR(LEN(TRIM(Capacidade!K14&amp;""))=0,LEN(TRIM(Capacidade!L14&amp;""))=0,LEN(TRIM(Capacidade!M14&amp;""))=0,LEN(TRIM(Capacidade!Q14&amp;""))=0)),"PENDENTE",IF(AND(LEN(D13&amp;"")&gt;0,NOT(ISNUMBER(D13))),"INCONSISTENTE",IF(AND(ISNUMBER(D13),OR(D13&lt;0,D13&gt;C13)),"INCONSISTENTE",IF(OR(B13="",B13="Atende mediante configuração ou parametrização",B13="Atende mediante integração",B13="Depende de diligência ou comprovação complementar",B13="Depende de PoC ou validação técnica"),IF(AND(ISNUMBER(D13),D13&gt;0),"INCONSISTENTE","PENDENTE"),IF(B13="Atende integralmente",IF(C13=0,"OK",IF(NOT(ISNUMBER(D13)),"PENDENTE",IF(D13=C13,"OK","INCONSISTENTE"))),IF(OR(B13="Atende parcialmente",B13="Não atende"),IF(OR(NOT(ISNUMBER(D13)),D13=0),"OK","INCONSISTENTE"),"INCONSISTENTE")))))))</f>
        <v>PENDENTE</v>
      </c>
      <c r="G13" s="81" t="inlineStr">
        <is>
          <t>Integral: pontuação igual ao peso. Parcial/não atende: zero quando não houver gradação expressa. Concluir a verificação; não presumir atendimento.</t>
        </is>
      </c>
      <c r="H13" s="90" t="n"/>
      <c r="I13" s="90" t="n"/>
    </row>
    <row r="14" ht="82" customHeight="1" s="53">
      <c r="A14" s="81" t="str">
        <f>Capacidade!A15</f>
        <v>RCO-009</v>
      </c>
      <c r="B14" s="81" t="str">
        <f>IF(Capacidade!J15="","",Capacidade!J15)</f>
        <v/>
      </c>
      <c r="C14" s="81" t="n">
        <f>Capacidade!E15</f>
        <v>5</v>
      </c>
      <c r="D14" s="81" t="str">
        <f>IF(ISBLANK(Capacidade!O15),"",Capacidade!O15)</f>
        <v/>
      </c>
      <c r="E14" s="81" t="n">
        <f>Capacidade!P15</f>
        <v>0</v>
      </c>
      <c r="F14" s="152" t="str">
        <f>IF(OR(Capacidade!N15="Pendente de diligência limitada",Capacidade!N15="Inaplicabilidade não resolvida"),"PENDENTE",IF(AND(B14&lt;&gt;"",OR(LEN(TRIM(Capacidade!K15&amp;""))=0,LEN(TRIM(Capacidade!L15&amp;""))=0,LEN(TRIM(Capacidade!M15&amp;""))=0,LEN(TRIM(Capacidade!Q15&amp;""))=0)),"PENDENTE",IF(AND(LEN(D14&amp;"")&gt;0,NOT(ISNUMBER(D14))),"INCONSISTENTE",IF(AND(ISNUMBER(D14),OR(D14&lt;0,D14&gt;C14)),"INCONSISTENTE",IF(OR(B14="",B14="Atende mediante configuração ou parametrização",B14="Atende mediante integração",B14="Depende de diligência ou comprovação complementar",B14="Depende de PoC ou validação técnica"),IF(AND(ISNUMBER(D14),D14&gt;0),"INCONSISTENTE","PENDENTE"),IF(B14="Atende integralmente",IF(C14=0,"OK",IF(NOT(ISNUMBER(D14)),"PENDENTE",IF(D14=C14,"OK","INCONSISTENTE"))),IF(OR(B14="Atende parcialmente",B14="Não atende"),IF(OR(NOT(ISNUMBER(D14)),D14=0),"OK","INCONSISTENTE"),"INCONSISTENTE")))))))</f>
        <v>PENDENTE</v>
      </c>
      <c r="G14" s="81" t="inlineStr">
        <is>
          <t>Integral: pontuação igual ao peso. Parcial/não atende: zero quando não houver gradação expressa. Concluir a verificação; não presumir atendimento.</t>
        </is>
      </c>
      <c r="H14" s="90" t="n"/>
      <c r="I14" s="90" t="n"/>
    </row>
    <row r="15" ht="82" customHeight="1" s="53">
      <c r="A15" s="81" t="str">
        <f>Capacidade!A16</f>
        <v>RCO-010</v>
      </c>
      <c r="B15" s="81" t="str">
        <f>IF(Capacidade!J16="","",Capacidade!J16)</f>
        <v/>
      </c>
      <c r="C15" s="81" t="n">
        <f>Capacidade!E16</f>
        <v>4</v>
      </c>
      <c r="D15" s="81" t="str">
        <f>IF(ISBLANK(Capacidade!O16),"",Capacidade!O16)</f>
        <v/>
      </c>
      <c r="E15" s="81" t="n">
        <f>Capacidade!P16</f>
        <v>0</v>
      </c>
      <c r="F15" s="152" t="str">
        <f>IF(OR(Capacidade!N16="Pendente de diligência limitada",Capacidade!N16="Inaplicabilidade não resolvida"),"PENDENTE",IF(AND(B15&lt;&gt;"",OR(LEN(TRIM(Capacidade!K16&amp;""))=0,LEN(TRIM(Capacidade!L16&amp;""))=0,LEN(TRIM(Capacidade!M16&amp;""))=0,LEN(TRIM(Capacidade!Q16&amp;""))=0)),"PENDENTE",IF(AND(LEN(D15&amp;"")&gt;0,NOT(ISNUMBER(D15))),"INCONSISTENTE",IF(AND(ISNUMBER(D15),OR(D15&lt;0,D15&gt;C15)),"INCONSISTENTE",IF(OR(B15="",B15="Atende mediante configuração ou parametrização",B15="Atende mediante integração",B15="Depende de diligência ou comprovação complementar",B15="Depende de PoC ou validação técnica"),IF(AND(ISNUMBER(D15),D15&gt;0),"INCONSISTENTE","PENDENTE"),IF(B15="Atende integralmente",IF(C15=0,"OK",IF(NOT(ISNUMBER(D15)),"PENDENTE",IF(D15=C15,"OK","INCONSISTENTE"))),IF(OR(B15="Atende parcialmente",B15="Não atende"),IF(OR(NOT(ISNUMBER(D15)),D15=0),"OK","INCONSISTENTE"),"INCONSISTENTE")))))))</f>
        <v>PENDENTE</v>
      </c>
      <c r="G15" s="81" t="inlineStr">
        <is>
          <t>Integral: pontuação igual ao peso. Parcial/não atende: zero quando não houver gradação expressa. Concluir a verificação; não presumir atendimento.</t>
        </is>
      </c>
      <c r="H15" s="90" t="n"/>
      <c r="I15" s="90" t="n"/>
    </row>
    <row r="16" ht="82" customHeight="1" s="53">
      <c r="A16" s="81" t="str">
        <f>Capacidade!A17</f>
        <v>RCO-011</v>
      </c>
      <c r="B16" s="81" t="str">
        <f>IF(Capacidade!J17="","",Capacidade!J17)</f>
        <v/>
      </c>
      <c r="C16" s="81" t="n">
        <f>Capacidade!E17</f>
        <v>3</v>
      </c>
      <c r="D16" s="81" t="str">
        <f>IF(ISBLANK(Capacidade!O17),"",Capacidade!O17)</f>
        <v/>
      </c>
      <c r="E16" s="81" t="n">
        <f>Capacidade!P17</f>
        <v>0</v>
      </c>
      <c r="F16" s="152" t="str">
        <f>IF(OR(Capacidade!N17="Pendente de diligência limitada",Capacidade!N17="Inaplicabilidade não resolvida"),"PENDENTE",IF(AND(B16&lt;&gt;"",OR(LEN(TRIM(Capacidade!K17&amp;""))=0,LEN(TRIM(Capacidade!L17&amp;""))=0,LEN(TRIM(Capacidade!M17&amp;""))=0,LEN(TRIM(Capacidade!Q17&amp;""))=0)),"PENDENTE",IF(AND(LEN(D16&amp;"")&gt;0,NOT(ISNUMBER(D16))),"INCONSISTENTE",IF(AND(ISNUMBER(D16),OR(D16&lt;0,D16&gt;C16)),"INCONSISTENTE",IF(OR(B16="",B16="Atende mediante configuração ou parametrização",B16="Atende mediante integração",B16="Depende de diligência ou comprovação complementar",B16="Depende de PoC ou validação técnica"),IF(AND(ISNUMBER(D16),D16&gt;0),"INCONSISTENTE","PENDENTE"),IF(B16="Atende integralmente",IF(C16=0,"OK",IF(NOT(ISNUMBER(D16)),"PENDENTE",IF(D16=C16,"OK","INCONSISTENTE"))),IF(OR(B16="Atende parcialmente",B16="Não atende"),IF(OR(NOT(ISNUMBER(D16)),D16=0),"OK","INCONSISTENTE"),"INCONSISTENTE")))))))</f>
        <v>PENDENTE</v>
      </c>
      <c r="G16" s="81" t="inlineStr">
        <is>
          <t>Integral: pontuação igual ao peso. Parcial/não atende: zero quando não houver gradação expressa. Concluir a verificação; não presumir atendimento.</t>
        </is>
      </c>
      <c r="H16" s="90" t="n"/>
      <c r="I16" s="90" t="n"/>
    </row>
    <row r="17">
      <c r="A17" s="90" t="n"/>
      <c r="B17" s="90" t="n"/>
      <c r="C17" s="90" t="n"/>
      <c r="D17" s="90" t="n"/>
      <c r="E17" s="90" t="n"/>
      <c r="F17" s="90" t="n"/>
      <c r="G17" s="90" t="n"/>
      <c r="H17" s="90" t="n"/>
      <c r="I17" s="90" t="n"/>
    </row>
    <row r="18">
      <c r="A18" s="90" t="inlineStr">
        <is>
          <t>Pendentes</t>
        </is>
      </c>
      <c r="B18" s="90" t="n">
        <f>COUNTIF(F6:F16,"PENDENTE")</f>
        <v>10</v>
      </c>
      <c r="C18" s="90" t="n"/>
      <c r="D18" s="90" t="n"/>
      <c r="E18" s="90" t="n"/>
      <c r="F18" s="90" t="n"/>
      <c r="G18" s="90" t="n"/>
      <c r="H18" s="90" t="n"/>
      <c r="I18" s="90" t="n"/>
    </row>
    <row r="19">
      <c r="A19" s="90" t="inlineStr">
        <is>
          <t>Inconsistentes</t>
        </is>
      </c>
      <c r="B19" s="90" t="n">
        <f>COUNTIF(F6:F16,"INCONSISTENTE")</f>
        <v>0</v>
      </c>
      <c r="C19" s="90" t="n"/>
      <c r="D19" s="90" t="n"/>
      <c r="E19" s="90" t="n"/>
      <c r="F19" s="90" t="n"/>
      <c r="G19" s="90" t="n"/>
      <c r="H19" s="90" t="n"/>
      <c r="I19" s="90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5:G16"/>
  <mergeCells count="2">
    <mergeCell ref="A1:G1"/>
    <mergeCell ref="A2:G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style="53" min="1" max="1"/>
    <col width="33" customWidth="1" style="53" min="2" max="2"/>
    <col width="42" customWidth="1" style="53" min="3" max="3"/>
    <col width="22" customWidth="1" style="53" min="4" max="4"/>
    <col width="24" customWidth="1" style="53" min="5" max="5"/>
    <col width="54" customWidth="1" style="53" min="6" max="6"/>
  </cols>
  <sheetData>
    <row r="1" ht="32" customHeight="1" s="53">
      <c r="A1" s="143" t="inlineStr">
        <is>
          <t>REGISTRO POR ELEMENTO DOS PLANOS TÉCNICO-INSTITUCIONAIS</t>
        </is>
      </c>
    </row>
    <row r="2" ht="28" customHeight="1" s="53">
      <c r="A2" s="81" t="inlineStr">
        <is>
          <t>Apoio ao item 7.12.6 do Anexo II. Elementos transcritos das rubricas, sem subpontuação. A Comissão registra evidência, localização e lacunas; coeficientes 1/0,5/0 e pesos 4/4/4/3 permanecem na aba de planos.</t>
        </is>
      </c>
    </row>
    <row r="3" ht="28" customHeight="1" s="53"/>
    <row r="4">
      <c r="A4" s="90" t="n"/>
      <c r="B4" s="90" t="n"/>
      <c r="C4" s="90" t="n"/>
      <c r="D4" s="90" t="n"/>
      <c r="E4" s="90" t="n"/>
      <c r="F4" s="90" t="n"/>
    </row>
    <row r="5" ht="42" customHeight="1" s="53">
      <c r="A5" s="148" t="inlineStr">
        <is>
          <t>Plano</t>
        </is>
      </c>
      <c r="B5" s="148" t="inlineStr">
        <is>
          <t>Elemento da rubrica</t>
        </is>
      </c>
      <c r="C5" s="148" t="inlineStr">
        <is>
          <t>Evidência / documento</t>
        </is>
      </c>
      <c r="D5" s="148" t="inlineStr">
        <is>
          <t>Página / seção</t>
        </is>
      </c>
      <c r="E5" s="148" t="inlineStr">
        <is>
          <t>Atendimento do elemento</t>
        </is>
      </c>
      <c r="F5" s="148" t="inlineStr">
        <is>
          <t>Lacuna / motivação</t>
        </is>
      </c>
    </row>
    <row r="6" ht="46" customHeight="1" s="53">
      <c r="A6" s="81" t="inlineStr">
        <is>
          <t>PTI-01</t>
        </is>
      </c>
      <c r="B6" s="81" t="inlineStr">
        <is>
          <t>Etapas</t>
        </is>
      </c>
      <c r="C6" s="83" t="n"/>
      <c r="D6" s="83" t="n"/>
      <c r="E6" s="83" t="n"/>
      <c r="F6" s="83" t="n"/>
    </row>
    <row r="7" ht="46" customHeight="1" s="53">
      <c r="A7" s="81" t="inlineStr">
        <is>
          <t>PTI-01</t>
        </is>
      </c>
      <c r="B7" s="81" t="inlineStr">
        <is>
          <t>Dependências</t>
        </is>
      </c>
      <c r="C7" s="83" t="n"/>
      <c r="D7" s="83" t="n"/>
      <c r="E7" s="83" t="n"/>
      <c r="F7" s="83" t="n"/>
    </row>
    <row r="8" ht="46" customHeight="1" s="53">
      <c r="A8" s="81" t="inlineStr">
        <is>
          <t>PTI-01</t>
        </is>
      </c>
      <c r="B8" s="81" t="inlineStr">
        <is>
          <t>Marcos</t>
        </is>
      </c>
      <c r="C8" s="83" t="n"/>
      <c r="D8" s="83" t="n"/>
      <c r="E8" s="83" t="n"/>
      <c r="F8" s="83" t="n"/>
    </row>
    <row r="9" ht="46" customHeight="1" s="53">
      <c r="A9" s="81" t="inlineStr">
        <is>
          <t>PTI-01</t>
        </is>
      </c>
      <c r="B9" s="81" t="inlineStr">
        <is>
          <t>Riscos</t>
        </is>
      </c>
      <c r="C9" s="83" t="n"/>
      <c r="D9" s="83" t="n"/>
      <c r="E9" s="83" t="n"/>
      <c r="F9" s="83" t="n"/>
    </row>
    <row r="10" ht="46" customHeight="1" s="53">
      <c r="A10" s="81" t="inlineStr">
        <is>
          <t>PTI-01</t>
        </is>
      </c>
      <c r="B10" s="81" t="inlineStr">
        <is>
          <t>Reversão</t>
        </is>
      </c>
      <c r="C10" s="83" t="n"/>
      <c r="D10" s="83" t="n"/>
      <c r="E10" s="83" t="n"/>
      <c r="F10" s="83" t="n"/>
    </row>
    <row r="11" ht="46" customHeight="1" s="53">
      <c r="A11" s="81" t="inlineStr">
        <is>
          <t>PTI-01</t>
        </is>
      </c>
      <c r="B11" s="81" t="inlineStr">
        <is>
          <t>Testes</t>
        </is>
      </c>
      <c r="C11" s="83" t="n"/>
      <c r="D11" s="83" t="n"/>
      <c r="E11" s="83" t="n"/>
      <c r="F11" s="83" t="n"/>
    </row>
    <row r="12" ht="46" customHeight="1" s="53">
      <c r="A12" s="81" t="inlineStr">
        <is>
          <t>PTI-01</t>
        </is>
      </c>
      <c r="B12" s="81" t="inlineStr">
        <is>
          <t>Homologação</t>
        </is>
      </c>
      <c r="C12" s="83" t="n"/>
      <c r="D12" s="83" t="n"/>
      <c r="E12" s="83" t="n"/>
      <c r="F12" s="83" t="n"/>
    </row>
    <row r="13" ht="46" customHeight="1" s="53">
      <c r="A13" s="81" t="inlineStr">
        <is>
          <t>PTI-01</t>
        </is>
      </c>
      <c r="B13" s="81" t="inlineStr">
        <is>
          <t>Operação assistida</t>
        </is>
      </c>
      <c r="C13" s="83" t="n"/>
      <c r="D13" s="83" t="n"/>
      <c r="E13" s="83" t="n"/>
      <c r="F13" s="83" t="n"/>
    </row>
    <row r="14" ht="46" customHeight="1" s="53">
      <c r="A14" s="81" t="inlineStr">
        <is>
          <t>PTI-01</t>
        </is>
      </c>
      <c r="B14" s="81" t="inlineStr">
        <is>
          <t>Aceite</t>
        </is>
      </c>
      <c r="C14" s="83" t="n"/>
      <c r="D14" s="83" t="n"/>
      <c r="E14" s="83" t="n"/>
      <c r="F14" s="83" t="n"/>
    </row>
    <row r="15" ht="46" customHeight="1" s="53">
      <c r="A15" s="81" t="inlineStr">
        <is>
          <t>PTI-02</t>
        </is>
      </c>
      <c r="B15" s="81" t="inlineStr">
        <is>
          <t>Canais</t>
        </is>
      </c>
      <c r="C15" s="83" t="n"/>
      <c r="D15" s="83" t="n"/>
      <c r="E15" s="83" t="n"/>
      <c r="F15" s="83" t="n"/>
    </row>
    <row r="16" ht="46" customHeight="1" s="53">
      <c r="A16" s="81" t="inlineStr">
        <is>
          <t>PTI-02</t>
        </is>
      </c>
      <c r="B16" s="81" t="inlineStr">
        <is>
          <t>Níveis de atendimento</t>
        </is>
      </c>
      <c r="C16" s="83" t="n"/>
      <c r="D16" s="83" t="n"/>
      <c r="E16" s="83" t="n"/>
      <c r="F16" s="83" t="n"/>
    </row>
    <row r="17" ht="46" customHeight="1" s="53">
      <c r="A17" s="81" t="inlineStr">
        <is>
          <t>PTI-02</t>
        </is>
      </c>
      <c r="B17" s="81" t="inlineStr">
        <is>
          <t>Severidades</t>
        </is>
      </c>
      <c r="C17" s="83" t="n"/>
      <c r="D17" s="83" t="n"/>
      <c r="E17" s="83" t="n"/>
      <c r="F17" s="83" t="n"/>
    </row>
    <row r="18" ht="46" customHeight="1" s="53">
      <c r="A18" s="81" t="inlineStr">
        <is>
          <t>PTI-02</t>
        </is>
      </c>
      <c r="B18" s="81" t="inlineStr">
        <is>
          <t>Escalonamento</t>
        </is>
      </c>
      <c r="C18" s="83" t="n"/>
      <c r="D18" s="83" t="n"/>
      <c r="E18" s="83" t="n"/>
      <c r="F18" s="83" t="n"/>
    </row>
    <row r="19" ht="46" customHeight="1" s="53">
      <c r="A19" s="81" t="inlineStr">
        <is>
          <t>PTI-02</t>
        </is>
      </c>
      <c r="B19" s="81" t="inlineStr">
        <is>
          <t>Comunicação</t>
        </is>
      </c>
      <c r="C19" s="83" t="n"/>
      <c r="D19" s="83" t="n"/>
      <c r="E19" s="83" t="n"/>
      <c r="F19" s="83" t="n"/>
    </row>
    <row r="20" ht="46" customHeight="1" s="53">
      <c r="A20" s="81" t="inlineStr">
        <is>
          <t>PTI-02</t>
        </is>
      </c>
      <c r="B20" s="81" t="inlineStr">
        <is>
          <t>Indicadores</t>
        </is>
      </c>
      <c r="C20" s="83" t="n"/>
      <c r="D20" s="83" t="n"/>
      <c r="E20" s="83" t="n"/>
      <c r="F20" s="83" t="n"/>
    </row>
    <row r="21" ht="46" customHeight="1" s="53">
      <c r="A21" s="81" t="inlineStr">
        <is>
          <t>PTI-02</t>
        </is>
      </c>
      <c r="B21" s="81" t="inlineStr">
        <is>
          <t>Gestão de problemas</t>
        </is>
      </c>
      <c r="C21" s="83" t="n"/>
      <c r="D21" s="83" t="n"/>
      <c r="E21" s="83" t="n"/>
      <c r="F21" s="83" t="n"/>
    </row>
    <row r="22" ht="46" customHeight="1" s="53">
      <c r="A22" s="81" t="inlineStr">
        <is>
          <t>PTI-02</t>
        </is>
      </c>
      <c r="B22" s="81" t="inlineStr">
        <is>
          <t>Versões</t>
        </is>
      </c>
      <c r="C22" s="83" t="n"/>
      <c r="D22" s="83" t="n"/>
      <c r="E22" s="83" t="n"/>
      <c r="F22" s="83" t="n"/>
    </row>
    <row r="23" ht="46" customHeight="1" s="53">
      <c r="A23" s="81" t="inlineStr">
        <is>
          <t>PTI-02</t>
        </is>
      </c>
      <c r="B23" s="81" t="inlineStr">
        <is>
          <t>Manutenção</t>
        </is>
      </c>
      <c r="C23" s="83" t="n"/>
      <c r="D23" s="83" t="n"/>
      <c r="E23" s="83" t="n"/>
      <c r="F23" s="83" t="n"/>
    </row>
    <row r="24" ht="46" customHeight="1" s="53">
      <c r="A24" s="81" t="inlineStr">
        <is>
          <t>PTI-02</t>
        </is>
      </c>
      <c r="B24" s="81" t="inlineStr">
        <is>
          <t>Operação continuada</t>
        </is>
      </c>
      <c r="C24" s="83" t="n"/>
      <c r="D24" s="83" t="n"/>
      <c r="E24" s="83" t="n"/>
      <c r="F24" s="83" t="n"/>
    </row>
    <row r="25" ht="46" customHeight="1" s="53">
      <c r="A25" s="81" t="inlineStr">
        <is>
          <t>PTI-03</t>
        </is>
      </c>
      <c r="B25" s="81" t="inlineStr">
        <is>
          <t>Identidade e acesso</t>
        </is>
      </c>
      <c r="C25" s="83" t="n"/>
      <c r="D25" s="83" t="n"/>
      <c r="E25" s="83" t="n"/>
      <c r="F25" s="83" t="n"/>
    </row>
    <row r="26" ht="46" customHeight="1" s="53">
      <c r="A26" s="81" t="inlineStr">
        <is>
          <t>PTI-03</t>
        </is>
      </c>
      <c r="B26" s="81" t="inlineStr">
        <is>
          <t>Criptografia</t>
        </is>
      </c>
      <c r="C26" s="83" t="n"/>
      <c r="D26" s="83" t="n"/>
      <c r="E26" s="83" t="n"/>
      <c r="F26" s="83" t="n"/>
    </row>
    <row r="27" ht="46" customHeight="1" s="53">
      <c r="A27" s="81" t="inlineStr">
        <is>
          <t>PTI-03</t>
        </is>
      </c>
      <c r="B27" s="81" t="inlineStr">
        <is>
          <t>Logs</t>
        </is>
      </c>
      <c r="C27" s="83" t="n"/>
      <c r="D27" s="83" t="n"/>
      <c r="E27" s="83" t="n"/>
      <c r="F27" s="83" t="n"/>
    </row>
    <row r="28" ht="46" customHeight="1" s="53">
      <c r="A28" s="81" t="inlineStr">
        <is>
          <t>PTI-03</t>
        </is>
      </c>
      <c r="B28" s="81" t="inlineStr">
        <is>
          <t>Incidentes</t>
        </is>
      </c>
      <c r="C28" s="83" t="n"/>
      <c r="D28" s="83" t="n"/>
      <c r="E28" s="83" t="n"/>
      <c r="F28" s="83" t="n"/>
    </row>
    <row r="29" ht="46" customHeight="1" s="53">
      <c r="A29" s="81" t="inlineStr">
        <is>
          <t>PTI-03</t>
        </is>
      </c>
      <c r="B29" s="81" t="inlineStr">
        <is>
          <t>Backup</t>
        </is>
      </c>
      <c r="C29" s="83" t="n"/>
      <c r="D29" s="83" t="n"/>
      <c r="E29" s="83" t="n"/>
      <c r="F29" s="83" t="n"/>
    </row>
    <row r="30" ht="46" customHeight="1" s="53">
      <c r="A30" s="81" t="inlineStr">
        <is>
          <t>PTI-03</t>
        </is>
      </c>
      <c r="B30" s="81" t="inlineStr">
        <is>
          <t>Restauração</t>
        </is>
      </c>
      <c r="C30" s="83" t="n"/>
      <c r="D30" s="83" t="n"/>
      <c r="E30" s="83" t="n"/>
      <c r="F30" s="83" t="n"/>
    </row>
    <row r="31" ht="46" customHeight="1" s="53">
      <c r="A31" s="81" t="inlineStr">
        <is>
          <t>PTI-03</t>
        </is>
      </c>
      <c r="B31" s="81" t="inlineStr">
        <is>
          <t>Disponibilidade</t>
        </is>
      </c>
      <c r="C31" s="83" t="n"/>
      <c r="D31" s="83" t="n"/>
      <c r="E31" s="83" t="n"/>
      <c r="F31" s="83" t="n"/>
    </row>
    <row r="32" ht="46" customHeight="1" s="53">
      <c r="A32" s="81" t="inlineStr">
        <is>
          <t>PTI-03</t>
        </is>
      </c>
      <c r="B32" s="81" t="inlineStr">
        <is>
          <t>RTO</t>
        </is>
      </c>
      <c r="C32" s="83" t="n"/>
      <c r="D32" s="83" t="n"/>
      <c r="E32" s="83" t="n"/>
      <c r="F32" s="83" t="n"/>
    </row>
    <row r="33" ht="46" customHeight="1" s="53">
      <c r="A33" s="81" t="inlineStr">
        <is>
          <t>PTI-03</t>
        </is>
      </c>
      <c r="B33" s="81" t="inlineStr">
        <is>
          <t>RPO</t>
        </is>
      </c>
      <c r="C33" s="83" t="n"/>
      <c r="D33" s="83" t="n"/>
      <c r="E33" s="83" t="n"/>
      <c r="F33" s="83" t="n"/>
    </row>
    <row r="34" ht="46" customHeight="1" s="53">
      <c r="A34" s="81" t="inlineStr">
        <is>
          <t>PTI-03</t>
        </is>
      </c>
      <c r="B34" s="81" t="inlineStr">
        <is>
          <t>Testes de continuidade</t>
        </is>
      </c>
      <c r="C34" s="83" t="n"/>
      <c r="D34" s="83" t="n"/>
      <c r="E34" s="83" t="n"/>
      <c r="F34" s="83" t="n"/>
    </row>
    <row r="35" ht="46" customHeight="1" s="53">
      <c r="A35" s="81" t="inlineStr">
        <is>
          <t>PTI-03</t>
        </is>
      </c>
      <c r="B35" s="81" t="inlineStr">
        <is>
          <t>Trilhas de auditoria</t>
        </is>
      </c>
      <c r="C35" s="83" t="n"/>
      <c r="D35" s="83" t="n"/>
      <c r="E35" s="83" t="n"/>
      <c r="F35" s="83" t="n"/>
    </row>
    <row r="36" ht="46" customHeight="1" s="53">
      <c r="A36" s="81" t="inlineStr">
        <is>
          <t>PTI-04</t>
        </is>
      </c>
      <c r="B36" s="81" t="inlineStr">
        <is>
          <t>Responsáveis</t>
        </is>
      </c>
      <c r="C36" s="83" t="n"/>
      <c r="D36" s="83" t="n"/>
      <c r="E36" s="83" t="n"/>
      <c r="F36" s="83" t="n"/>
    </row>
    <row r="37" ht="46" customHeight="1" s="53">
      <c r="A37" s="81" t="inlineStr">
        <is>
          <t>PTI-04</t>
        </is>
      </c>
      <c r="B37" s="81" t="inlineStr">
        <is>
          <t>Instâncias</t>
        </is>
      </c>
      <c r="C37" s="83" t="n"/>
      <c r="D37" s="83" t="n"/>
      <c r="E37" s="83" t="n"/>
      <c r="F37" s="83" t="n"/>
    </row>
    <row r="38" ht="46" customHeight="1" s="53">
      <c r="A38" s="81" t="inlineStr">
        <is>
          <t>PTI-04</t>
        </is>
      </c>
      <c r="B38" s="81" t="inlineStr">
        <is>
          <t>Decisões</t>
        </is>
      </c>
      <c r="C38" s="83" t="n"/>
      <c r="D38" s="83" t="n"/>
      <c r="E38" s="83" t="n"/>
      <c r="F38" s="83" t="n"/>
    </row>
    <row r="39" ht="46" customHeight="1" s="53">
      <c r="A39" s="81" t="inlineStr">
        <is>
          <t>PTI-04</t>
        </is>
      </c>
      <c r="B39" s="81" t="inlineStr">
        <is>
          <t>Riscos</t>
        </is>
      </c>
      <c r="C39" s="83" t="n"/>
      <c r="D39" s="83" t="n"/>
      <c r="E39" s="83" t="n"/>
      <c r="F39" s="83" t="n"/>
    </row>
    <row r="40" ht="46" customHeight="1" s="53">
      <c r="A40" s="81" t="inlineStr">
        <is>
          <t>PTI-04</t>
        </is>
      </c>
      <c r="B40" s="81" t="inlineStr">
        <is>
          <t>Treinamento</t>
        </is>
      </c>
      <c r="C40" s="83" t="n"/>
      <c r="D40" s="83" t="n"/>
      <c r="E40" s="83" t="n"/>
      <c r="F40" s="83" t="n"/>
    </row>
    <row r="41" ht="46" customHeight="1" s="53">
      <c r="A41" s="81" t="inlineStr">
        <is>
          <t>PTI-04</t>
        </is>
      </c>
      <c r="B41" s="81" t="inlineStr">
        <is>
          <t>Transferência de conhecimento</t>
        </is>
      </c>
      <c r="C41" s="83" t="n"/>
      <c r="D41" s="83" t="n"/>
      <c r="E41" s="83" t="n"/>
      <c r="F41" s="83" t="n"/>
    </row>
    <row r="42" ht="46" customHeight="1" s="53">
      <c r="A42" s="81" t="inlineStr">
        <is>
          <t>PTI-04</t>
        </is>
      </c>
      <c r="B42" s="81" t="inlineStr">
        <is>
          <t>Documentação</t>
        </is>
      </c>
      <c r="C42" s="83" t="n"/>
      <c r="D42" s="83" t="n"/>
      <c r="E42" s="83" t="n"/>
      <c r="F42" s="83" t="n"/>
    </row>
    <row r="43" ht="46" customHeight="1" s="53">
      <c r="A43" s="81" t="inlineStr">
        <is>
          <t>PTI-04</t>
        </is>
      </c>
      <c r="B43" s="81" t="inlineStr">
        <is>
          <t>Portabilidade</t>
        </is>
      </c>
      <c r="C43" s="83" t="n"/>
      <c r="D43" s="83" t="n"/>
      <c r="E43" s="83" t="n"/>
      <c r="F43" s="83" t="n"/>
    </row>
    <row r="44" ht="46" customHeight="1" s="53">
      <c r="A44" s="81" t="inlineStr">
        <is>
          <t>PTI-04</t>
        </is>
      </c>
      <c r="B44" s="81" t="inlineStr">
        <is>
          <t>Revogação</t>
        </is>
      </c>
      <c r="C44" s="83" t="n"/>
      <c r="D44" s="83" t="n"/>
      <c r="E44" s="83" t="n"/>
      <c r="F44" s="83" t="n"/>
    </row>
    <row r="45" ht="46" customHeight="1" s="53">
      <c r="A45" s="81" t="inlineStr">
        <is>
          <t>PTI-04</t>
        </is>
      </c>
      <c r="B45" s="81" t="inlineStr">
        <is>
          <t>Encerramento assistido</t>
        </is>
      </c>
      <c r="C45" s="83" t="n"/>
      <c r="D45" s="83" t="n"/>
      <c r="E45" s="83" t="n"/>
      <c r="F45" s="83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A5:F45"/>
  <mergeCells count="2">
    <mergeCell ref="A2:F3"/>
    <mergeCell ref="A1:F1"/>
  </mergeCells>
  <dataValidations count="1">
    <dataValidation sqref="E6:E45" showDropDown="0" showInputMessage="0" showErrorMessage="1" allowBlank="1" type="list" errorStyle="stop">
      <formula1>"Comprovado,Não comprovado"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1" customWidth="1" style="53" min="1" max="1"/>
    <col width="38" customWidth="1" style="53" min="2" max="2"/>
    <col width="34" customWidth="1" style="53" min="3" max="3"/>
    <col width="34" customWidth="1" style="53" min="4" max="4"/>
  </cols>
  <sheetData>
    <row r="1" ht="42" customHeight="1" s="53">
      <c r="A1" s="163" t="inlineStr">
        <is>
          <t>DUPLA CONFERÊNCIA DA NF E DO RESULTADO FUNCIONAL</t>
        </is>
      </c>
    </row>
    <row r="2" ht="50" customHeight="1" s="53">
      <c r="A2" s="152" t="inlineStr">
        <is>
          <t>Registro da Comissão vinculado à ata; não constitui documento adicional da proposta.</t>
        </is>
      </c>
    </row>
    <row r="3" ht="42" customHeight="1" s="53">
      <c r="A3" s="152" t="n"/>
      <c r="B3" s="158" t="n"/>
      <c r="C3" s="158" t="n"/>
      <c r="D3" s="158" t="n"/>
    </row>
    <row r="4" ht="42" customHeight="1" s="53">
      <c r="A4" s="163" t="inlineStr">
        <is>
          <t>Campo</t>
        </is>
      </c>
      <c r="B4" s="163" t="inlineStr">
        <is>
          <t>Transcrição / origem</t>
        </is>
      </c>
      <c r="C4" s="163" t="inlineStr">
        <is>
          <t>Primeira conferência</t>
        </is>
      </c>
      <c r="D4" s="163" t="inlineStr">
        <is>
          <t>Segunda conferência</t>
        </is>
      </c>
    </row>
    <row r="5" ht="42" customHeight="1" s="53">
      <c r="A5" s="152" t="inlineStr">
        <is>
          <t>Interessada</t>
        </is>
      </c>
      <c r="B5" s="158" t="n"/>
      <c r="C5" s="158" t="n"/>
      <c r="D5" s="158" t="n"/>
    </row>
    <row r="6" ht="65" customHeight="1" s="53">
      <c r="A6" s="152" t="inlineStr">
        <is>
          <t>Identificação e integridade da matriz de origem</t>
        </is>
      </c>
      <c r="B6" s="158" t="n"/>
      <c r="C6" s="158" t="n"/>
      <c r="D6" s="158" t="n"/>
    </row>
    <row r="7" ht="42" customHeight="1" s="53">
      <c r="A7" s="152" t="inlineStr">
        <is>
          <t>Etapa da avaliação</t>
        </is>
      </c>
      <c r="B7" s="158" t="n"/>
      <c r="C7" s="158" t="n"/>
      <c r="D7" s="158" t="n"/>
    </row>
    <row r="8" ht="42" customHeight="1" s="53">
      <c r="A8" s="152" t="inlineStr">
        <is>
          <t>Resultado do Anexo III</t>
        </is>
      </c>
      <c r="B8" s="152" t="str">
        <f>IF('Memória VTI'!B5="","",'Memória VTI'!B5)</f>
        <v/>
      </c>
      <c r="C8" s="158" t="n"/>
      <c r="D8" s="158" t="n"/>
    </row>
    <row r="9" ht="42" customHeight="1" s="53">
      <c r="A9" s="152" t="inlineStr">
        <is>
          <t>Nota funcional NF</t>
        </is>
      </c>
      <c r="B9" s="152" t="str">
        <f>IF('Memória VTI'!B6="","",'Memória VTI'!B6)</f>
        <v/>
      </c>
      <c r="C9" s="158" t="n"/>
      <c r="D9" s="158" t="n"/>
    </row>
    <row r="10" ht="42" customHeight="1" s="53">
      <c r="A10" s="152" t="inlineStr">
        <is>
          <t>Referência da ata/evidência</t>
        </is>
      </c>
      <c r="B10" s="158" t="n"/>
      <c r="C10" s="158" t="n"/>
      <c r="D10" s="158" t="n"/>
    </row>
    <row r="11" ht="42" customHeight="1" s="53">
      <c r="A11" s="152" t="n"/>
      <c r="B11" s="158" t="n"/>
      <c r="C11" s="158" t="n"/>
      <c r="D11" s="158" t="n"/>
    </row>
    <row r="12" ht="42" customHeight="1" s="53">
      <c r="A12" s="152" t="inlineStr">
        <is>
          <t>Responsável pela conferência</t>
        </is>
      </c>
      <c r="B12" s="158" t="n"/>
      <c r="C12" s="158" t="n"/>
      <c r="D12" s="158" t="n"/>
    </row>
    <row r="13" ht="42" customHeight="1" s="53">
      <c r="A13" s="152" t="inlineStr">
        <is>
          <t>Data e hora do registro</t>
        </is>
      </c>
      <c r="B13" s="158" t="n"/>
      <c r="C13" s="158" t="n"/>
      <c r="D13" s="158" t="n"/>
    </row>
    <row r="14" ht="42" customHeight="1" s="53">
      <c r="A14" s="152" t="n"/>
      <c r="B14" s="158" t="n"/>
      <c r="C14" s="158" t="n"/>
      <c r="D14" s="158" t="n"/>
    </row>
    <row r="15" ht="42" customHeight="1" s="53">
      <c r="A15" s="152" t="inlineStr">
        <is>
          <t>Resultado do controle</t>
        </is>
      </c>
      <c r="B15" s="152" t="str">
        <f>IF(OR(B5="",C5="",D5="",B6="",C6="",D6="",B7="",C7="",D7="",B8="",C8="",D8="",B9="",C9="",D9="",B10="",C10="",D10="",C12="",D12="",C13="",D13=""),"PENDENTE",IF(AND(AND(B5=C5,B5=D5),AND(B6=C6,B6=D6),AND(B7=C7,B7=D7),AND(B8=C8,B8=D8),AND(B9=C9,B9=D9),B5=Resumo!B20,B7=Resumo!B19,ISNUMBER(B9),B9&gt;=0,B9&lt;=100),"CONFERIDO","DIVERGENTE"))</f>
        <v>PENDENTE</v>
      </c>
      <c r="C15" s="158" t="n"/>
      <c r="D15" s="158" t="n"/>
    </row>
    <row r="16" ht="42" customHeight="1" s="53">
      <c r="A16" s="152" t="n"/>
      <c r="B16" s="158" t="n"/>
      <c r="C16" s="158" t="n"/>
      <c r="D16" s="158" t="n"/>
    </row>
    <row r="17" ht="72" customHeight="1" s="53">
      <c r="A17" s="152" t="inlineStr">
        <is>
          <t>O resultado CONFERIDO indica apenas concordância dos registros preenchidos. Não certifica autenticidade, suficiência de prova ou realização da conferência. Os responsáveis devem registrar a verificação efetiva em ata.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1:D1"/>
    <mergeCell ref="A17:D17"/>
    <mergeCell ref="A2:D2"/>
  </mergeCells>
  <printOptions horizontalCentered="1"/>
  <pageMargins left="0.75" right="0.75" top="1" bottom="1" header="0.5" footer="0.5"/>
  <pageSetup orientation="landscape" paperSize="9" fitToHeight="0" fitToWidth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926D16D4A96643B55D471A803BA027" ma:contentTypeVersion="11" ma:contentTypeDescription="Crie um novo documento." ma:contentTypeScope="" ma:versionID="683fd23006f00b69297274f6594ec1da">
  <xsd:schema xmlns:xsd="http://www.w3.org/2001/XMLSchema" xmlns:xs="http://www.w3.org/2001/XMLSchema" xmlns:p="http://schemas.microsoft.com/office/2006/metadata/properties" xmlns:ns2="4a9ead18-b925-4a93-b8b7-4fa0d3c1306f" xmlns:ns3="55a8cd96-8d44-409e-911e-182d4de552f7" targetNamespace="http://schemas.microsoft.com/office/2006/metadata/properties" ma:root="true" ma:fieldsID="0bef1f61896fa897b0e30db2f9e1222b" ns2:_="" ns3:_="">
    <xsd:import namespace="4a9ead18-b925-4a93-b8b7-4fa0d3c1306f"/>
    <xsd:import namespace="55a8cd96-8d44-409e-911e-182d4de55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9ead18-b925-4a93-b8b7-4fa0d3c130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1f778ba3-ca27-478d-808d-111ba3323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8cd96-8d44-409e-911e-182d4de552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41ba242-4e67-434f-a21b-52476d03e504}" ma:internalName="TaxCatchAll" ma:showField="CatchAllData" ma:web="55a8cd96-8d44-409e-911e-182d4de552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a8cd96-8d44-409e-911e-182d4de552f7" xsi:nil="true"/>
    <lcf76f155ced4ddcb4097134ff3c332f xmlns="4a9ead18-b925-4a93-b8b7-4fa0d3c130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DA8C93-A411-486C-ADBF-3849B6BFDF49}"/>
</file>

<file path=customXml/itemProps2.xml><?xml version="1.0" encoding="utf-8"?>
<ds:datastoreItem xmlns:ds="http://schemas.openxmlformats.org/officeDocument/2006/customXml" ds:itemID="{3A1B6B87-F9DD-4DAE-A2A9-8882514D75FD}"/>
</file>

<file path=customXml/itemProps3.xml><?xml version="1.0" encoding="utf-8"?>
<ds:datastoreItem xmlns:ds="http://schemas.openxmlformats.org/officeDocument/2006/customXml" ds:itemID="{1A9552C0-21EB-4D31-A5D9-B39C523A0E0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IV - Capacidade Operacional, Planos e VTI</dc:title>
  <dc:subject>Processo Administrativo 006/2026</dc:subject>
  <dc:creator>openpyxl</dc:creator>
  <dc:description/>
  <cp:lastModifiedBy>Cristiane Regina de Camargo Hasegawa</cp:lastModifiedBy>
  <dcterms:created xsi:type="dcterms:W3CDTF">2026-09-28T21:25:10Z</dcterms:created>
  <dcterms:modified xsi:type="dcterms:W3CDTF">2026-10-06T18:40:14Z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0x01010054926D16D4A96643B55D471A803BA027</vt:lpwstr>
  </property>
  <property fmtid="{D5CDD505-2E9C-101B-9397-08002B2CF9AE}" pid="3" name="MediaServiceImageTags">
    <vt:lpwstr/>
  </property>
</Properties>
</file>