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npactatech.sharepoint.com/sites/INPACTA/Tecnologia e Inovao/PROCESSO - GESTÃO DE OBRAS/P005_2026_V3.1_PADRAO_DOCUMENTAL_APLICADO/"/>
    </mc:Choice>
  </mc:AlternateContent>
  <xr:revisionPtr revIDLastSave="7" documentId="11_BEA150A3391FC7813DCF84D9683A3E484CEEA371" xr6:coauthVersionLast="47" xr6:coauthVersionMax="47" xr10:uidLastSave="{7E5D295C-FF5A-43D1-97D5-155947F1D5EF}"/>
  <bookViews>
    <workbookView xWindow="-103" yWindow="-103" windowWidth="33120" windowHeight="18000" activeTab="1" xr2:uid="{00000000-000D-0000-FFFF-FFFF00000000}"/>
  </bookViews>
  <sheets>
    <sheet name="Requisitos" sheetId="1" r:id="rId1"/>
    <sheet name="Resum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2" l="1"/>
  <c r="X104" i="1"/>
  <c r="Y104" i="1" s="1"/>
  <c r="V104" i="1"/>
  <c r="U104" i="1"/>
  <c r="W104" i="1" s="1"/>
  <c r="X103" i="1"/>
  <c r="Y103" i="1" s="1"/>
  <c r="V103" i="1"/>
  <c r="U103" i="1"/>
  <c r="X102" i="1"/>
  <c r="Y102" i="1" s="1"/>
  <c r="V102" i="1"/>
  <c r="U102" i="1"/>
  <c r="W102" i="1" s="1"/>
  <c r="X101" i="1"/>
  <c r="Y101" i="1" s="1"/>
  <c r="V101" i="1"/>
  <c r="U101" i="1"/>
  <c r="X100" i="1"/>
  <c r="Y100" i="1" s="1"/>
  <c r="V100" i="1"/>
  <c r="U100" i="1"/>
  <c r="X99" i="1"/>
  <c r="Y99" i="1" s="1"/>
  <c r="V99" i="1"/>
  <c r="U99" i="1"/>
  <c r="X98" i="1"/>
  <c r="Y98" i="1" s="1"/>
  <c r="V98" i="1"/>
  <c r="U98" i="1"/>
  <c r="X97" i="1"/>
  <c r="Y97" i="1" s="1"/>
  <c r="V97" i="1"/>
  <c r="U97" i="1"/>
  <c r="W97" i="1" s="1"/>
  <c r="X96" i="1"/>
  <c r="Y96" i="1" s="1"/>
  <c r="V96" i="1"/>
  <c r="U96" i="1"/>
  <c r="W96" i="1" s="1"/>
  <c r="X95" i="1"/>
  <c r="Y95" i="1" s="1"/>
  <c r="V95" i="1"/>
  <c r="U95" i="1"/>
  <c r="W95" i="1" s="1"/>
  <c r="X94" i="1"/>
  <c r="Y94" i="1" s="1"/>
  <c r="V94" i="1"/>
  <c r="U94" i="1"/>
  <c r="W94" i="1" s="1"/>
  <c r="X93" i="1"/>
  <c r="Y93" i="1" s="1"/>
  <c r="V93" i="1"/>
  <c r="U93" i="1"/>
  <c r="X92" i="1"/>
  <c r="Y92" i="1" s="1"/>
  <c r="V92" i="1"/>
  <c r="U92" i="1"/>
  <c r="W92" i="1" s="1"/>
  <c r="X91" i="1"/>
  <c r="Y91" i="1" s="1"/>
  <c r="V91" i="1"/>
  <c r="U91" i="1"/>
  <c r="W91" i="1" s="1"/>
  <c r="X90" i="1"/>
  <c r="Y90" i="1" s="1"/>
  <c r="V90" i="1"/>
  <c r="U90" i="1"/>
  <c r="X89" i="1"/>
  <c r="Y89" i="1" s="1"/>
  <c r="V89" i="1"/>
  <c r="U89" i="1"/>
  <c r="W89" i="1" s="1"/>
  <c r="X88" i="1"/>
  <c r="Y88" i="1" s="1"/>
  <c r="V88" i="1"/>
  <c r="U88" i="1"/>
  <c r="X87" i="1"/>
  <c r="Y87" i="1" s="1"/>
  <c r="V87" i="1"/>
  <c r="U87" i="1"/>
  <c r="W87" i="1" s="1"/>
  <c r="X86" i="1"/>
  <c r="Y86" i="1" s="1"/>
  <c r="V86" i="1"/>
  <c r="U86" i="1"/>
  <c r="W86" i="1" s="1"/>
  <c r="X85" i="1"/>
  <c r="Y85" i="1" s="1"/>
  <c r="V85" i="1"/>
  <c r="U85" i="1"/>
  <c r="W85" i="1" s="1"/>
  <c r="X84" i="1"/>
  <c r="Y84" i="1" s="1"/>
  <c r="V84" i="1"/>
  <c r="U84" i="1"/>
  <c r="W84" i="1" s="1"/>
  <c r="X83" i="1"/>
  <c r="Y83" i="1" s="1"/>
  <c r="V83" i="1"/>
  <c r="U83" i="1"/>
  <c r="W83" i="1" s="1"/>
  <c r="X82" i="1"/>
  <c r="Y82" i="1" s="1"/>
  <c r="V82" i="1"/>
  <c r="U82" i="1"/>
  <c r="W82" i="1" s="1"/>
  <c r="X81" i="1"/>
  <c r="Y81" i="1" s="1"/>
  <c r="V81" i="1"/>
  <c r="U81" i="1"/>
  <c r="W81" i="1" s="1"/>
  <c r="X80" i="1"/>
  <c r="Y80" i="1" s="1"/>
  <c r="V80" i="1"/>
  <c r="U80" i="1"/>
  <c r="W80" i="1" s="1"/>
  <c r="X79" i="1"/>
  <c r="Y79" i="1" s="1"/>
  <c r="V79" i="1"/>
  <c r="U79" i="1"/>
  <c r="W79" i="1" s="1"/>
  <c r="X78" i="1"/>
  <c r="Y78" i="1" s="1"/>
  <c r="V78" i="1"/>
  <c r="U78" i="1"/>
  <c r="W78" i="1" s="1"/>
  <c r="X77" i="1"/>
  <c r="Y77" i="1" s="1"/>
  <c r="V77" i="1"/>
  <c r="U77" i="1"/>
  <c r="W77" i="1" s="1"/>
  <c r="X76" i="1"/>
  <c r="Y76" i="1" s="1"/>
  <c r="V76" i="1"/>
  <c r="U76" i="1"/>
  <c r="W76" i="1" s="1"/>
  <c r="X75" i="1"/>
  <c r="Y75" i="1" s="1"/>
  <c r="V75" i="1"/>
  <c r="U75" i="1"/>
  <c r="X74" i="1"/>
  <c r="Y74" i="1" s="1"/>
  <c r="V74" i="1"/>
  <c r="U74" i="1"/>
  <c r="W74" i="1" s="1"/>
  <c r="X73" i="1"/>
  <c r="Y73" i="1" s="1"/>
  <c r="V73" i="1"/>
  <c r="U73" i="1"/>
  <c r="W73" i="1" s="1"/>
  <c r="X72" i="1"/>
  <c r="Y72" i="1" s="1"/>
  <c r="V72" i="1"/>
  <c r="U72" i="1"/>
  <c r="W72" i="1" s="1"/>
  <c r="X71" i="1"/>
  <c r="Y71" i="1" s="1"/>
  <c r="V71" i="1"/>
  <c r="U71" i="1"/>
  <c r="X70" i="1"/>
  <c r="Y70" i="1" s="1"/>
  <c r="V70" i="1"/>
  <c r="U70" i="1"/>
  <c r="W70" i="1" s="1"/>
  <c r="X69" i="1"/>
  <c r="Y69" i="1" s="1"/>
  <c r="V69" i="1"/>
  <c r="U69" i="1"/>
  <c r="W69" i="1" s="1"/>
  <c r="X68" i="1"/>
  <c r="Y68" i="1" s="1"/>
  <c r="V68" i="1"/>
  <c r="U68" i="1"/>
  <c r="X67" i="1"/>
  <c r="Y67" i="1" s="1"/>
  <c r="V67" i="1"/>
  <c r="U67" i="1"/>
  <c r="X66" i="1"/>
  <c r="Y66" i="1" s="1"/>
  <c r="V66" i="1"/>
  <c r="U66" i="1"/>
  <c r="W66" i="1" s="1"/>
  <c r="X65" i="1"/>
  <c r="Y65" i="1" s="1"/>
  <c r="V65" i="1"/>
  <c r="U65" i="1"/>
  <c r="X64" i="1"/>
  <c r="Y64" i="1" s="1"/>
  <c r="V64" i="1"/>
  <c r="U64" i="1"/>
  <c r="X63" i="1"/>
  <c r="Y63" i="1" s="1"/>
  <c r="V63" i="1"/>
  <c r="U63" i="1"/>
  <c r="X62" i="1"/>
  <c r="Y62" i="1" s="1"/>
  <c r="V62" i="1"/>
  <c r="U62" i="1"/>
  <c r="W62" i="1" s="1"/>
  <c r="X61" i="1"/>
  <c r="Y61" i="1" s="1"/>
  <c r="V61" i="1"/>
  <c r="U61" i="1"/>
  <c r="W61" i="1" s="1"/>
  <c r="X60" i="1"/>
  <c r="Y60" i="1" s="1"/>
  <c r="V60" i="1"/>
  <c r="U60" i="1"/>
  <c r="W60" i="1" s="1"/>
  <c r="X59" i="1"/>
  <c r="Y59" i="1" s="1"/>
  <c r="V59" i="1"/>
  <c r="U59" i="1"/>
  <c r="W59" i="1" s="1"/>
  <c r="X58" i="1"/>
  <c r="Y58" i="1" s="1"/>
  <c r="V58" i="1"/>
  <c r="U58" i="1"/>
  <c r="W58" i="1" s="1"/>
  <c r="X57" i="1"/>
  <c r="Y57" i="1" s="1"/>
  <c r="V57" i="1"/>
  <c r="U57" i="1"/>
  <c r="W57" i="1" s="1"/>
  <c r="X56" i="1"/>
  <c r="Y56" i="1" s="1"/>
  <c r="V56" i="1"/>
  <c r="U56" i="1"/>
  <c r="W56" i="1" s="1"/>
  <c r="X55" i="1"/>
  <c r="Y55" i="1" s="1"/>
  <c r="V55" i="1"/>
  <c r="U55" i="1"/>
  <c r="X54" i="1"/>
  <c r="Y54" i="1" s="1"/>
  <c r="V54" i="1"/>
  <c r="U54" i="1"/>
  <c r="W54" i="1" s="1"/>
  <c r="X53" i="1"/>
  <c r="Y53" i="1" s="1"/>
  <c r="V53" i="1"/>
  <c r="U53" i="1"/>
  <c r="W53" i="1" s="1"/>
  <c r="X52" i="1"/>
  <c r="Y52" i="1" s="1"/>
  <c r="V52" i="1"/>
  <c r="U52" i="1"/>
  <c r="W52" i="1" s="1"/>
  <c r="X51" i="1"/>
  <c r="Y51" i="1" s="1"/>
  <c r="V51" i="1"/>
  <c r="U51" i="1"/>
  <c r="W51" i="1" s="1"/>
  <c r="X50" i="1"/>
  <c r="Y50" i="1" s="1"/>
  <c r="V50" i="1"/>
  <c r="U50" i="1"/>
  <c r="X49" i="1"/>
  <c r="Y49" i="1" s="1"/>
  <c r="V49" i="1"/>
  <c r="U49" i="1"/>
  <c r="W49" i="1" s="1"/>
  <c r="X48" i="1"/>
  <c r="Y48" i="1" s="1"/>
  <c r="V48" i="1"/>
  <c r="U48" i="1"/>
  <c r="W48" i="1" s="1"/>
  <c r="X47" i="1"/>
  <c r="Y47" i="1" s="1"/>
  <c r="V47" i="1"/>
  <c r="U47" i="1"/>
  <c r="W47" i="1" s="1"/>
  <c r="X46" i="1"/>
  <c r="Y46" i="1" s="1"/>
  <c r="V46" i="1"/>
  <c r="U46" i="1"/>
  <c r="W46" i="1" s="1"/>
  <c r="X45" i="1"/>
  <c r="Y45" i="1" s="1"/>
  <c r="V45" i="1"/>
  <c r="U45" i="1"/>
  <c r="W45" i="1" s="1"/>
  <c r="X44" i="1"/>
  <c r="Y44" i="1" s="1"/>
  <c r="V44" i="1"/>
  <c r="U44" i="1"/>
  <c r="W44" i="1" s="1"/>
  <c r="X43" i="1"/>
  <c r="Y43" i="1" s="1"/>
  <c r="V43" i="1"/>
  <c r="U43" i="1"/>
  <c r="W43" i="1" s="1"/>
  <c r="X42" i="1"/>
  <c r="Y42" i="1" s="1"/>
  <c r="V42" i="1"/>
  <c r="U42" i="1"/>
  <c r="W42" i="1" s="1"/>
  <c r="X41" i="1"/>
  <c r="Y41" i="1" s="1"/>
  <c r="V41" i="1"/>
  <c r="U41" i="1"/>
  <c r="W41" i="1" s="1"/>
  <c r="X40" i="1"/>
  <c r="Y40" i="1" s="1"/>
  <c r="V40" i="1"/>
  <c r="U40" i="1"/>
  <c r="X39" i="1"/>
  <c r="Y39" i="1" s="1"/>
  <c r="V39" i="1"/>
  <c r="U39" i="1"/>
  <c r="W39" i="1" s="1"/>
  <c r="X38" i="1"/>
  <c r="Y38" i="1" s="1"/>
  <c r="V38" i="1"/>
  <c r="W38" i="1" s="1"/>
  <c r="U38" i="1"/>
  <c r="X37" i="1"/>
  <c r="V37" i="1"/>
  <c r="U37" i="1"/>
  <c r="W37" i="1" s="1"/>
  <c r="X36" i="1"/>
  <c r="Y36" i="1" s="1"/>
  <c r="V36" i="1"/>
  <c r="U36" i="1"/>
  <c r="W36" i="1" s="1"/>
  <c r="X35" i="1"/>
  <c r="Y35" i="1" s="1"/>
  <c r="V35" i="1"/>
  <c r="U35" i="1"/>
  <c r="W35" i="1" s="1"/>
  <c r="X34" i="1"/>
  <c r="Y34" i="1" s="1"/>
  <c r="V34" i="1"/>
  <c r="U34" i="1"/>
  <c r="W34" i="1" s="1"/>
  <c r="X33" i="1"/>
  <c r="Y33" i="1" s="1"/>
  <c r="V33" i="1"/>
  <c r="U33" i="1"/>
  <c r="W33" i="1" s="1"/>
  <c r="X32" i="1"/>
  <c r="Y32" i="1" s="1"/>
  <c r="V32" i="1"/>
  <c r="U32" i="1"/>
  <c r="W32" i="1" s="1"/>
  <c r="X31" i="1"/>
  <c r="Y31" i="1" s="1"/>
  <c r="V31" i="1"/>
  <c r="U31" i="1"/>
  <c r="W31" i="1" s="1"/>
  <c r="X30" i="1"/>
  <c r="Y30" i="1" s="1"/>
  <c r="V30" i="1"/>
  <c r="U30" i="1"/>
  <c r="W30" i="1" s="1"/>
  <c r="X29" i="1"/>
  <c r="V29" i="1"/>
  <c r="U29" i="1"/>
  <c r="W29" i="1" s="1"/>
  <c r="X28" i="1"/>
  <c r="Y28" i="1" s="1"/>
  <c r="V28" i="1"/>
  <c r="U28" i="1"/>
  <c r="W28" i="1" s="1"/>
  <c r="X27" i="1"/>
  <c r="Y27" i="1" s="1"/>
  <c r="V27" i="1"/>
  <c r="U27" i="1"/>
  <c r="W27" i="1" s="1"/>
  <c r="X26" i="1"/>
  <c r="Y26" i="1" s="1"/>
  <c r="V26" i="1"/>
  <c r="U26" i="1"/>
  <c r="W26" i="1" s="1"/>
  <c r="X25" i="1"/>
  <c r="Y25" i="1" s="1"/>
  <c r="V25" i="1"/>
  <c r="U25" i="1"/>
  <c r="W25" i="1" s="1"/>
  <c r="X24" i="1"/>
  <c r="Y24" i="1" s="1"/>
  <c r="V24" i="1"/>
  <c r="U24" i="1"/>
  <c r="W24" i="1" s="1"/>
  <c r="X23" i="1"/>
  <c r="Y23" i="1" s="1"/>
  <c r="V23" i="1"/>
  <c r="U23" i="1"/>
  <c r="W23" i="1" s="1"/>
  <c r="X22" i="1"/>
  <c r="Y22" i="1" s="1"/>
  <c r="V22" i="1"/>
  <c r="U22" i="1"/>
  <c r="X21" i="1"/>
  <c r="Y21" i="1" s="1"/>
  <c r="V21" i="1"/>
  <c r="U21" i="1"/>
  <c r="X20" i="1"/>
  <c r="Y20" i="1" s="1"/>
  <c r="V20" i="1"/>
  <c r="U20" i="1"/>
  <c r="W20" i="1" s="1"/>
  <c r="X19" i="1"/>
  <c r="Y19" i="1" s="1"/>
  <c r="V19" i="1"/>
  <c r="U19" i="1"/>
  <c r="W19" i="1" s="1"/>
  <c r="X18" i="1"/>
  <c r="Y18" i="1" s="1"/>
  <c r="V18" i="1"/>
  <c r="U18" i="1"/>
  <c r="W18" i="1" s="1"/>
  <c r="X17" i="1"/>
  <c r="Y17" i="1" s="1"/>
  <c r="V17" i="1"/>
  <c r="U17" i="1"/>
  <c r="W17" i="1" s="1"/>
  <c r="X16" i="1"/>
  <c r="Y16" i="1" s="1"/>
  <c r="V16" i="1"/>
  <c r="U16" i="1"/>
  <c r="W16" i="1" s="1"/>
  <c r="X15" i="1"/>
  <c r="Y15" i="1" s="1"/>
  <c r="V15" i="1"/>
  <c r="U15" i="1"/>
  <c r="X14" i="1"/>
  <c r="Y14" i="1" s="1"/>
  <c r="V14" i="1"/>
  <c r="U14" i="1"/>
  <c r="X13" i="1"/>
  <c r="Y13" i="1" s="1"/>
  <c r="V13" i="1"/>
  <c r="U13" i="1"/>
  <c r="X12" i="1"/>
  <c r="Y12" i="1" s="1"/>
  <c r="V12" i="1"/>
  <c r="U12" i="1"/>
  <c r="W12" i="1" s="1"/>
  <c r="X11" i="1"/>
  <c r="Y11" i="1" s="1"/>
  <c r="V11" i="1"/>
  <c r="U11" i="1"/>
  <c r="W11" i="1" s="1"/>
  <c r="X10" i="1"/>
  <c r="Y10" i="1" s="1"/>
  <c r="V10" i="1"/>
  <c r="U10" i="1"/>
  <c r="X9" i="1"/>
  <c r="Y9" i="1" s="1"/>
  <c r="V9" i="1"/>
  <c r="U9" i="1"/>
  <c r="X8" i="1"/>
  <c r="Y8" i="1" s="1"/>
  <c r="V8" i="1"/>
  <c r="U8" i="1"/>
  <c r="W8" i="1" s="1"/>
  <c r="X7" i="1"/>
  <c r="Y7" i="1" s="1"/>
  <c r="V7" i="1"/>
  <c r="U7" i="1"/>
  <c r="W7" i="1" s="1"/>
  <c r="X6" i="1"/>
  <c r="Y6" i="1" s="1"/>
  <c r="V6" i="1"/>
  <c r="U6" i="1"/>
  <c r="W6" i="1" s="1"/>
  <c r="X5" i="1"/>
  <c r="Y5" i="1" s="1"/>
  <c r="V5" i="1"/>
  <c r="U5" i="1"/>
  <c r="W5" i="1" s="1"/>
  <c r="X4" i="1"/>
  <c r="Y4" i="1" s="1"/>
  <c r="V4" i="1"/>
  <c r="U4" i="1"/>
  <c r="W4" i="1" s="1"/>
  <c r="W88" i="1" l="1"/>
  <c r="W93" i="1"/>
  <c r="W64" i="1"/>
  <c r="W14" i="1"/>
  <c r="W50" i="1"/>
  <c r="W40" i="1"/>
  <c r="W22" i="1"/>
  <c r="W15" i="1"/>
  <c r="W103" i="1"/>
  <c r="W101" i="1"/>
  <c r="W13" i="1"/>
  <c r="W90" i="1"/>
  <c r="B8" i="2"/>
  <c r="W75" i="1"/>
  <c r="W63" i="1"/>
  <c r="W21" i="1"/>
  <c r="W9" i="1"/>
  <c r="W71" i="1"/>
  <c r="W68" i="1"/>
  <c r="W67" i="1"/>
  <c r="W55" i="1"/>
  <c r="W100" i="1"/>
  <c r="W10" i="1"/>
  <c r="W99" i="1"/>
  <c r="W98" i="1"/>
  <c r="W65" i="1"/>
  <c r="B6" i="2"/>
  <c r="Y37" i="1"/>
  <c r="B5" i="2"/>
  <c r="Y29" i="1"/>
  <c r="B7" i="2"/>
  <c r="B9" i="2" l="1"/>
  <c r="B10" i="2" s="1"/>
  <c r="B11" i="2" s="1"/>
  <c r="B12" i="2"/>
  <c r="B14" i="2" s="1"/>
</calcChain>
</file>

<file path=xl/sharedStrings.xml><?xml version="1.0" encoding="utf-8"?>
<sst xmlns="http://schemas.openxmlformats.org/spreadsheetml/2006/main" count="1085" uniqueCount="414">
  <si>
    <t>ANEXO III – PLANILHA DE QUALIFICAÇÃO TÉCNICA – REQUISITOS FUNCIONAIS DO SISTEMA</t>
  </si>
  <si>
    <t>SOLUÇÃO INTEGRADA DE GESTÃO DE OBRAS PÚBLICAS</t>
  </si>
  <si>
    <t>Código</t>
  </si>
  <si>
    <t>Domínio funcional</t>
  </si>
  <si>
    <t>Requisito</t>
  </si>
  <si>
    <t>Natureza da exigência</t>
  </si>
  <si>
    <t>Efeito no julgamento</t>
  </si>
  <si>
    <t>Peso relativo</t>
  </si>
  <si>
    <t>Comprovação documental mínima</t>
  </si>
  <si>
    <t>Validação prática</t>
  </si>
  <si>
    <t>Cenários PoC</t>
  </si>
  <si>
    <t>Aplicável?</t>
  </si>
  <si>
    <t>Justificativa de aplicabilidade</t>
  </si>
  <si>
    <t>Decisão da Comissão</t>
  </si>
  <si>
    <t>Situação declarada</t>
  </si>
  <si>
    <t>Forma de atendimento declarada</t>
  </si>
  <si>
    <t>Documento/Evidência</t>
  </si>
  <si>
    <t>Referência objetiva</t>
  </si>
  <si>
    <t>Observações da interessada</t>
  </si>
  <si>
    <t>Resultado da Comissão</t>
  </si>
  <si>
    <t>Evidência registrada</t>
  </si>
  <si>
    <t>Observação da Comissão</t>
  </si>
  <si>
    <t>Coeficiente</t>
  </si>
  <si>
    <t>Peso aplicável</t>
  </si>
  <si>
    <t>Pontos relativos</t>
  </si>
  <si>
    <t>Controle</t>
  </si>
  <si>
    <t>Situação da fase</t>
  </si>
  <si>
    <t>RF-001</t>
  </si>
  <si>
    <t>Arquitetura geral</t>
  </si>
  <si>
    <t>A solução deverá operar como ecossistema único, modular e interoperável, abrangendo planejamento, orçamento, contratos, execução, fiscalização, medição, encerramento e transparência das obras públicas.</t>
  </si>
  <si>
    <t>Obrigatório</t>
  </si>
  <si>
    <t>Eliminatório</t>
  </si>
  <si>
    <t>Proposta técnica, arquitetura e matriz de integração</t>
  </si>
  <si>
    <t>Obrigatória na PoC</t>
  </si>
  <si>
    <t>POC-01, POC-20</t>
  </si>
  <si>
    <t>Não se aplica</t>
  </si>
  <si>
    <t>RF-002</t>
  </si>
  <si>
    <t>A interessada deverá assumir responsabilidade técnica unificada pela compatibilidade entre módulos, integrações, licenças, serviços, dados, suporte, manutenção e continuidade.</t>
  </si>
  <si>
    <t>Classificatório</t>
  </si>
  <si>
    <t>Declaração técnica e matriz de responsabilidades</t>
  </si>
  <si>
    <t>RF-003</t>
  </si>
  <si>
    <t>A solução deverá ser disponibilizada em ambiente web responsivo, acessível por navegadores atuais e compatível com computadores, tablets e smartphones.</t>
  </si>
  <si>
    <t>Documentação técnica e demonstração</t>
  </si>
  <si>
    <t>POC-01</t>
  </si>
  <si>
    <t>RF-004</t>
  </si>
  <si>
    <t>A arquitetura deverá suportar implantação modular, expansão progressiva por órgão, unidade, contrato, obra, perfil ou módulo, sem perda de integridade dos dados.</t>
  </si>
  <si>
    <t>Arquitetura, plano de implantação e PoC</t>
  </si>
  <si>
    <t>RF-005</t>
  </si>
  <si>
    <t>A solução deverá manter trilha de auditoria relacionando usuário, data, hora, operação, registro anterior, registro posterior e origem da alteração.</t>
  </si>
  <si>
    <t>Logs, relatório de auditoria e PoC</t>
  </si>
  <si>
    <t>POC-02, POC-20</t>
  </si>
  <si>
    <t>RF-006</t>
  </si>
  <si>
    <t>Administração e perfis</t>
  </si>
  <si>
    <t>A solução deverá permitir gestão de usuários, perfis, unidades, grupos, papéis e permissões granulares.</t>
  </si>
  <si>
    <t>Manual, matriz de perfis e PoC</t>
  </si>
  <si>
    <t>POC-02</t>
  </si>
  <si>
    <t>RF-007</t>
  </si>
  <si>
    <t>A solução deverá permitir segregação entre administradores, gestores, fiscais, projetistas, contratadas, controle interno, órgãos de controle e consulta pública.</t>
  </si>
  <si>
    <t>Matriz de acesso e PoC</t>
  </si>
  <si>
    <t>RF-008</t>
  </si>
  <si>
    <t>A solução deverá registrar bloqueio, ativação, expiração e histórico de credenciais e perfis.</t>
  </si>
  <si>
    <t>Documentação e logs</t>
  </si>
  <si>
    <t>RF-009</t>
  </si>
  <si>
    <t>A solução deverá permitir autenticação reforçada e política de senhas, sem prejuízo do múltiplo fator obrigatório para perfis privilegiados previsto no RF-095.</t>
  </si>
  <si>
    <t>Documentação de segurança</t>
  </si>
  <si>
    <t>RF-010</t>
  </si>
  <si>
    <t>A solução deverá permitir parametrização institucional de fluxos, status, nomenclaturas, unidades e níveis de aprovação.</t>
  </si>
  <si>
    <t>Manual de parametrização e PoC</t>
  </si>
  <si>
    <t>RF-011</t>
  </si>
  <si>
    <t>Empresas e profissionais</t>
  </si>
  <si>
    <t>Cadastrar empresas contratadas, consórcios, responsáveis, contatos, registros, documentos e situação cadastral.</t>
  </si>
  <si>
    <t>Telas, relatório e PoC</t>
  </si>
  <si>
    <t>POC-03</t>
  </si>
  <si>
    <t>RF-012</t>
  </si>
  <si>
    <t>Controlar vigência e validade de certidões, seguros, garantias e documentos vinculados à execução.</t>
  </si>
  <si>
    <t>Alertas, cadastro e PoC</t>
  </si>
  <si>
    <t>RF-013</t>
  </si>
  <si>
    <t>Cadastrar profissionais, funções, vínculos, registros profissionais, responsabilidades técnicas e documentos comprobatórios.</t>
  </si>
  <si>
    <t>Telas e relatórios</t>
  </si>
  <si>
    <t>RF-014</t>
  </si>
  <si>
    <t>Registrar equipes e trabalhadores alocados no canteiro, com períodos, função e documentação pertinente.</t>
  </si>
  <si>
    <t>Obrigatório se aplicável</t>
  </si>
  <si>
    <t>Eliminatório se aplicável</t>
  </si>
  <si>
    <t>Telas, relatórios e PoC</t>
  </si>
  <si>
    <t>RF-015</t>
  </si>
  <si>
    <t>Emitir relatórios por empresa, profissional, obra, situação documental e período.</t>
  </si>
  <si>
    <t>Memorial técnico, manual, tela ou relatório; confirmação em POC-03</t>
  </si>
  <si>
    <t>RF-016</t>
  </si>
  <si>
    <t>Cadastro de obras</t>
  </si>
  <si>
    <t>Cadastrar obras, serviços de engenharia e intervenções, com identificação, objeto, localização, unidade responsável, situação e responsáveis.</t>
  </si>
  <si>
    <t>Telas, manual e PoC</t>
  </si>
  <si>
    <t>POC-04</t>
  </si>
  <si>
    <t>RF-017</t>
  </si>
  <si>
    <t>Vincular a obra ao processo, contrato, empresa, responsáveis técnicos, fiscais, gestores e unidades administrativas.</t>
  </si>
  <si>
    <t>Telas e PoC</t>
  </si>
  <si>
    <t>POC-04, POC-20</t>
  </si>
  <si>
    <t>RF-018</t>
  </si>
  <si>
    <t>Anexar e versionar projetos, memoriais, ART/RRT, licenças, alvarás, ordens de serviço, atas, relatórios e demais documentos.</t>
  </si>
  <si>
    <t>Gestão documental e PoC</t>
  </si>
  <si>
    <t>RF-019</t>
  </si>
  <si>
    <t>Controlar status como planejamento, licitação, contratada, a iniciar, em execução, suspensa, paralisada, concluída, recebida e rescindida.</t>
  </si>
  <si>
    <t>RF-020</t>
  </si>
  <si>
    <t>Permitir classificação por tipo de obra, programa, fonte, secretaria, região, unidade e demais classificadores parametrizáveis.</t>
  </si>
  <si>
    <t>Telas e filtros</t>
  </si>
  <si>
    <t>RF-021</t>
  </si>
  <si>
    <t>Registrar coordenadas, endereço, polígono ou ponto geográfico da obra.</t>
  </si>
  <si>
    <t>Mapa e PoC</t>
  </si>
  <si>
    <t>RF-022</t>
  </si>
  <si>
    <t>Manter linha do tempo consolidada da obra, reunindo eventos, documentos, diários, medições, não conformidades e decisões.</t>
  </si>
  <si>
    <t>Memorial técnico, manual, tela ou relatório; confirmação em POC-04, POC-20</t>
  </si>
  <si>
    <t>RF-023</t>
  </si>
  <si>
    <t>Planejamento e orçamento</t>
  </si>
  <si>
    <t>Cadastrar orçamento por etapas, serviços, itens, composições, insumos, unidades, quantitativos e encargos.</t>
  </si>
  <si>
    <t>Telas, importação e PoC</t>
  </si>
  <si>
    <t>POC-05</t>
  </si>
  <si>
    <t>RF-024</t>
  </si>
  <si>
    <t>Importar e atualizar referências oficiais de custos, inclusive SINAPI e outras bases públicas compatíveis com o objeto.</t>
  </si>
  <si>
    <t>Rotina de importação, documentação e PoC</t>
  </si>
  <si>
    <t>RF-025</t>
  </si>
  <si>
    <t>Permitir composições próprias e registro da memória de cálculo, produtividade, insumos e critérios adotados.</t>
  </si>
  <si>
    <t>Telas e relatório</t>
  </si>
  <si>
    <t>RF-026</t>
  </si>
  <si>
    <t>Permitir diferentes cenários orçamentários e manter histórico das revisões aprovadas.</t>
  </si>
  <si>
    <t>Memorial técnico, manual, tela ou relatório; confirmação em POC-05</t>
  </si>
  <si>
    <t>RF-027</t>
  </si>
  <si>
    <t>Importar planilhas em formatos abertos e exportar orçamento em formato estruturado.</t>
  </si>
  <si>
    <t>RF-028</t>
  </si>
  <si>
    <t>Identificar duplicidades, inconsistências de unidade, itens sem composição e divergências de quantitativos.</t>
  </si>
  <si>
    <t>Desejável / Comprobatório de robustez</t>
  </si>
  <si>
    <t>RF-029</t>
  </si>
  <si>
    <t>Vincular orçamento aos documentos de projeto, contrato, cronograma e medições.</t>
  </si>
  <si>
    <t>Matriz de vínculos e PoC</t>
  </si>
  <si>
    <t>POC-05, POC-20</t>
  </si>
  <si>
    <t>RF-030</t>
  </si>
  <si>
    <t>Gerar relatórios analíticos e sintéticos, curvas de participação e memória de alterações.</t>
  </si>
  <si>
    <t>RF-031</t>
  </si>
  <si>
    <t>Cronograma físico-financeiro</t>
  </si>
  <si>
    <t>Criar cronograma físico-financeiro vinculado aos itens, etapas e valores do orçamento da obra.</t>
  </si>
  <si>
    <t>Telas, relatório e PoC demonstrando vínculo entre cronograma físico-financeiro, itens, etapas e valores do orçamento.</t>
  </si>
  <si>
    <t>POC-06, POC-20</t>
  </si>
  <si>
    <t>RF-032</t>
  </si>
  <si>
    <t>Registrar predecessoras, marcos, duração, datas planejadas, avanço físico e distribuição financeira prevista ao longo do período.</t>
  </si>
  <si>
    <t>Tela ou relatório com predecessoras, marcos, duração, datas, avanço físico e distribuição financeira prevista; confirmação em POC-06.</t>
  </si>
  <si>
    <t>POC-06</t>
  </si>
  <si>
    <t>RF-033</t>
  </si>
  <si>
    <t>Permitir reprogramações físicas e financeiras, mantendo a linha de base e o histórico das versões.</t>
  </si>
  <si>
    <t>Histórico de versões, linha de base e reprogramação física e financeira; confirmação em POC-06.</t>
  </si>
  <si>
    <t>RF-034</t>
  </si>
  <si>
    <t>Emitir alertas de atraso, desvios de avanço físico, desvios financeiros e atividades críticas.</t>
  </si>
  <si>
    <t>Telas ou relatórios de alertas de atraso, desvios físicos, desvios financeiros e atividades críticas; confirmação em POC-06.</t>
  </si>
  <si>
    <t>RF-035</t>
  </si>
  <si>
    <t>Gerar curva S e comparativos entre planejado, executado e medido, contemplando as dimensões física e financeira da obra.</t>
  </si>
  <si>
    <t>Curva S físico-financeira e comparativos entre planejado, executado e medido; confirmação em POC-06.</t>
  </si>
  <si>
    <t>RF-036</t>
  </si>
  <si>
    <t>Diário de obra</t>
  </si>
  <si>
    <t>Permitir diário digital da contratada com serviços executados, equipe, equipamentos, materiais, condições climáticas, ocorrências e planejamento.</t>
  </si>
  <si>
    <t>Tela, relatório e PoC</t>
  </si>
  <si>
    <t>POC-07, POC-20</t>
  </si>
  <si>
    <t>RF-037</t>
  </si>
  <si>
    <t>Permitir diário ou manifestação do fiscal, com validação, ressalva, rejeição e comentários.</t>
  </si>
  <si>
    <t>Memorial técnico, manual, tela ou relatório; confirmação em POC-07</t>
  </si>
  <si>
    <t>POC-07</t>
  </si>
  <si>
    <t>RF-038</t>
  </si>
  <si>
    <t>Permitir anexação de fotos e vídeos com data, hora, localização e vínculo à obra, serviço ou ocorrência.</t>
  </si>
  <si>
    <t>RF-039</t>
  </si>
  <si>
    <t>Permitir assinatura eletrônica ou mecanismo equivalente de autoria e integridade.</t>
  </si>
  <si>
    <t>Documentação e PoC</t>
  </si>
  <si>
    <t>RF-040</t>
  </si>
  <si>
    <t>Permitir funcionamento em campo com interface web responsiva, acessível por dispositivos móveis com conexão à internet. A solução deverá permitir registro de diário, fotos geolocalizadas e checklists de fiscalização diretamente pelo navegador do dispositivo móvel, sem necessidade de aplicativo instalado.</t>
  </si>
  <si>
    <t>RF-041</t>
  </si>
  <si>
    <t>Gerar diário em formato pesquisável e exportável, com anexos e histórico de validação.</t>
  </si>
  <si>
    <t>RF-042</t>
  </si>
  <si>
    <t>Fiscalização e campo</t>
  </si>
  <si>
    <t>Registrar vistorias, visitas, checklists, apontamentos, evidências e responsáveis.</t>
  </si>
  <si>
    <t>Memorial técnico, manual, tela ou relatório; confirmação em POC-08, POC-20</t>
  </si>
  <si>
    <t>POC-08, POC-20</t>
  </si>
  <si>
    <t>RF-043</t>
  </si>
  <si>
    <t>Permitir checklists configuráveis por tipo de obra, etapa ou disciplina.</t>
  </si>
  <si>
    <t>Memorial técnico, manual, tela ou relatório; confirmação em POC-08</t>
  </si>
  <si>
    <t>POC-08</t>
  </si>
  <si>
    <t>RF-044</t>
  </si>
  <si>
    <t>Registrar localização, data, hora e autoria das evidências coletadas em campo.</t>
  </si>
  <si>
    <t>RF-045</t>
  </si>
  <si>
    <t>Permitir vincular evidências a serviços, itens de medição, não conformidades e documentos.</t>
  </si>
  <si>
    <t>RF-046</t>
  </si>
  <si>
    <t>Gerar relatório de fiscalização com evidências, conclusões, recomendações e assinatura.</t>
  </si>
  <si>
    <t>RF-047</t>
  </si>
  <si>
    <t>Permitir registro de acessibilidade e conformidade técnica com normas aplicáveis, sem limitar-se a uma única norma.</t>
  </si>
  <si>
    <t>Checklist e relatório</t>
  </si>
  <si>
    <t>RF-048</t>
  </si>
  <si>
    <t>Medições</t>
  </si>
  <si>
    <t>Criar boletins de medição por período, contrato, etapa, item e serviço executado.</t>
  </si>
  <si>
    <t>Telas, fluxo e PoC</t>
  </si>
  <si>
    <t>POC-09, POC-20</t>
  </si>
  <si>
    <t>RF-049</t>
  </si>
  <si>
    <t>Vincular cada medição ao orçamento, cronograma, diário, evidências e fiscalização.</t>
  </si>
  <si>
    <t>Memorial técnico, manual, tela ou relatório; confirmação em POC-09</t>
  </si>
  <si>
    <t>POC-09</t>
  </si>
  <si>
    <t>RF-050</t>
  </si>
  <si>
    <t>Controlar quantidade prevista, acumulada, medida no período, saldo e limites parametrizados.</t>
  </si>
  <si>
    <t>RF-051</t>
  </si>
  <si>
    <t>Permitir fluxo de elaboração, conferência, ajuste, aprovação, rejeição e encerramento da medição.</t>
  </si>
  <si>
    <t>RF-052</t>
  </si>
  <si>
    <t>Impedir aprovação de medição sem evidência mínima ou quando houver não conformidade impeditiva, conforme regra parametrizada.</t>
  </si>
  <si>
    <t>RF-053</t>
  </si>
  <si>
    <t>Manter histórico das revisões, justificativas e aprovações do boletim.</t>
  </si>
  <si>
    <t>RF-054</t>
  </si>
  <si>
    <t>Gerar relatórios comparando orçamento, cronograma, execução física, medições e pagamentos registrados.</t>
  </si>
  <si>
    <t>RF-055</t>
  </si>
  <si>
    <t>Não conformidades</t>
  </si>
  <si>
    <t>Registrar não conformidade com descrição, classificação, responsável, prazo, serviço afetado e evidências.</t>
  </si>
  <si>
    <t>Memorial técnico, manual, tela ou relatório; confirmação em POC-10, POC-20</t>
  </si>
  <si>
    <t>POC-10, POC-20</t>
  </si>
  <si>
    <t>RF-056</t>
  </si>
  <si>
    <t>Permitir plano de ação, tratamento, evidência de correção e validação pelo fiscal.</t>
  </si>
  <si>
    <t>Memorial técnico, manual, tela ou relatório; confirmação em POC-10</t>
  </si>
  <si>
    <t>POC-10</t>
  </si>
  <si>
    <t>RF-057</t>
  </si>
  <si>
    <t>Permitir fotos de antes e depois e histórico de alterações.</t>
  </si>
  <si>
    <t>RF-058</t>
  </si>
  <si>
    <t>Bloquear ou sinalizar medição de serviço afetado enquanto perdurar impedimento técnico parametrizado.</t>
  </si>
  <si>
    <t>RF-059</t>
  </si>
  <si>
    <t>Emitir relatórios por obra, empresa, serviço, responsável, situação, gravidade e prazo.</t>
  </si>
  <si>
    <t>RF-060</t>
  </si>
  <si>
    <t>Contratos e alterações</t>
  </si>
  <si>
    <t>Cadastrar contratos, ordens de serviço, prazos, garantias, responsáveis, escopo e documentos.</t>
  </si>
  <si>
    <t>POC-11, POC-20</t>
  </si>
  <si>
    <t>RF-061</t>
  </si>
  <si>
    <t>Registrar aditivos, apostilamentos, suspensões, prorrogações e alterações, preservando a versão original.</t>
  </si>
  <si>
    <t>Telas, versionamento e PoC</t>
  </si>
  <si>
    <t>POC-11</t>
  </si>
  <si>
    <t>RF-062</t>
  </si>
  <si>
    <t>Vincular alterações aos itens, cronogramas, justificativas, pareceres e documentos autorizativos.</t>
  </si>
  <si>
    <t>Memorial técnico, manual, tela ou relatório; confirmação em POC-11</t>
  </si>
  <si>
    <t>RF-063</t>
  </si>
  <si>
    <t>Controlar vigências, marcos, garantias e alertas de vencimento.</t>
  </si>
  <si>
    <t>RF-064</t>
  </si>
  <si>
    <t>Registrar empenhos, documentos fiscais, pagamentos e demais eventos financeiros vinculados ao contrato e às medições.</t>
  </si>
  <si>
    <t>Telas, integração e PoC</t>
  </si>
  <si>
    <t>RF-065</t>
  </si>
  <si>
    <t>Permitir conciliação entre execução física, medição, documento fiscal e pagamento registrado.</t>
  </si>
  <si>
    <t>RF-066</t>
  </si>
  <si>
    <t>Gerar histórico consolidado do contrato e de suas alterações.</t>
  </si>
  <si>
    <t>RF-067</t>
  </si>
  <si>
    <t>Relatórios e dashboards</t>
  </si>
  <si>
    <t>Disponibilizar painel executivo com situação das obras, avanço, prazos, medições, ocorrências e indicadores.</t>
  </si>
  <si>
    <t>Memorial técnico, manual, tela ou relatório; confirmação em POC-12, POC-20</t>
  </si>
  <si>
    <t>POC-12, POC-20</t>
  </si>
  <si>
    <t>RF-068</t>
  </si>
  <si>
    <t>Permitir filtros por período, unidade, programa, tipo, situação, contrato, empresa e responsável.</t>
  </si>
  <si>
    <t>Memorial técnico, manual, tela ou relatório; confirmação em POC-12</t>
  </si>
  <si>
    <t>POC-12</t>
  </si>
  <si>
    <t>RF-069</t>
  </si>
  <si>
    <t>Permitir exportação de relatórios em formatos amplamente utilizados e dados estruturados quando aplicável.</t>
  </si>
  <si>
    <t>RF-070</t>
  </si>
  <si>
    <t>Permitir indicadores de atraso, risco, pendências, não conformidades, execução e desempenho contratual.</t>
  </si>
  <si>
    <t>RF-071</t>
  </si>
  <si>
    <t>Permitir agendamento ou emissão periódica de relatórios, quando suportado.</t>
  </si>
  <si>
    <t>RF-072</t>
  </si>
  <si>
    <t>Georreferenciamento</t>
  </si>
  <si>
    <t>Exibir obras em mapa interativo com localização e situação atual.</t>
  </si>
  <si>
    <t>Memorial técnico, manual, tela ou relatório; confirmação em POC-13</t>
  </si>
  <si>
    <t>POC-13</t>
  </si>
  <si>
    <t>RF-073</t>
  </si>
  <si>
    <t>Ao selecionar uma obra no mapa, exibir dados essenciais, fotos, documentos e acesso aos módulos relacionados.</t>
  </si>
  <si>
    <t>RF-074</t>
  </si>
  <si>
    <t>Permitir filtros espaciais e por situação, programa, unidade ou período.</t>
  </si>
  <si>
    <t>RF-075</t>
  </si>
  <si>
    <t>Transparência</t>
  </si>
  <si>
    <t>Disponibilizar portal ou visão pública parametrizável, com informações autorizadas sobre obras, andamento, imagens e documentos.</t>
  </si>
  <si>
    <t>Portal e PoC</t>
  </si>
  <si>
    <t>POC-14</t>
  </si>
  <si>
    <t>RF-076</t>
  </si>
  <si>
    <t>Permitir geração de QR Code ou mecanismo equivalente para consulta pública da obra, quando acionado.</t>
  </si>
  <si>
    <t>Memorial técnico, manual, tela ou relatório; confirmação em POC-14</t>
  </si>
  <si>
    <t>RF-077</t>
  </si>
  <si>
    <t>Integrações</t>
  </si>
  <si>
    <t>Disponibilizar APIs ou mecanismos documentados para envio e recebimento de dados.</t>
  </si>
  <si>
    <t>Documentação de API e PoC</t>
  </si>
  <si>
    <t>POC-15</t>
  </si>
  <si>
    <t>RF-078</t>
  </si>
  <si>
    <t>Permitir integração com sistemas contábeis, financeiros, protocolo, transparência, geoprocessamento e cadastros institucionais.</t>
  </si>
  <si>
    <t>Arquitetura e casos de integração</t>
  </si>
  <si>
    <t>RF-079</t>
  </si>
  <si>
    <t>Permitir importação e exportação de dados em formatos abertos e estruturados.</t>
  </si>
  <si>
    <t>Memorial técnico, manual, tela ou relatório; confirmação em POC-15</t>
  </si>
  <si>
    <t>RF-080</t>
  </si>
  <si>
    <t>BIM e projetos</t>
  </si>
  <si>
    <t>Permitir importação de planilhas de orçamento e quantitativos no formato exportado por plataformas de modelagem BIM, integrando os dados importados ao módulo de orçamento e cronograma físico-financeiro da solução. A responsabilidade pela modelagem e pela exportação das planilhas pertence ao projetista ou à empresa responsável pelo projeto, não ao sistema de gestão de obras.</t>
  </si>
  <si>
    <t>POC-16</t>
  </si>
  <si>
    <t>RF-081</t>
  </si>
  <si>
    <t>Permitir que os dados importados de planilhas BIM sejam associados ao orçamento, cronograma e medições da obra, possibilitando o acompanhamento físico-financeiro baseado nos quantitativos originados do modelo. A associação deve preservar a rastreabilidade entre o item orçamentário e a origem dos dados importados.</t>
  </si>
  <si>
    <t>Memorial técnico, manual, tela ou relatório; confirmação em POC-16</t>
  </si>
  <si>
    <t>RF-082</t>
  </si>
  <si>
    <t>Segurança da informação</t>
  </si>
  <si>
    <t>Proteger dados em trânsito por protocolo seguro e adotar controles de acesso compatíveis com a criticidade.</t>
  </si>
  <si>
    <t>Arquitetura e política de segurança</t>
  </si>
  <si>
    <t>POC-17</t>
  </si>
  <si>
    <t>RF-083</t>
  </si>
  <si>
    <t>Manter logs de autenticação, acesso, alteração, exclusão, exportação e administração.</t>
  </si>
  <si>
    <t>Memorial técnico, manual, tela ou relatório; confirmação em POC-17, POC-20</t>
  </si>
  <si>
    <t>POC-17, POC-20</t>
  </si>
  <si>
    <t>RF-084</t>
  </si>
  <si>
    <t>Permitir política de retenção, descarte, backup, restauração e continuidade operacional.</t>
  </si>
  <si>
    <t>Plano de continuidade e teste</t>
  </si>
  <si>
    <t>RF-085</t>
  </si>
  <si>
    <t>Registrar incidentes de segurança e fluxo de resposta, comunicação e tratamento.</t>
  </si>
  <si>
    <t>Plano de resposta e registros</t>
  </si>
  <si>
    <t>RF-086</t>
  </si>
  <si>
    <t>Proteção de dados</t>
  </si>
  <si>
    <t>Permitir parametrização de visibilidade, minimização, anonimização ou restrição de dados pessoais, conforme aplicável.</t>
  </si>
  <si>
    <t>RF-087</t>
  </si>
  <si>
    <t>Continuidade</t>
  </si>
  <si>
    <t>Possuir arquitetura escalável, redundância compatível e monitoramento de disponibilidade.</t>
  </si>
  <si>
    <t>Arquitetura, relatório e plano</t>
  </si>
  <si>
    <t>RF-088</t>
  </si>
  <si>
    <t>Portabilidade</t>
  </si>
  <si>
    <t>Permitir exportação dos dados e documentos institucionais em formato utilizável para transição e encerramento.</t>
  </si>
  <si>
    <t>Plano de portabilidade e PoC</t>
  </si>
  <si>
    <t>POC-18, POC-20</t>
  </si>
  <si>
    <t>RF-089</t>
  </si>
  <si>
    <t>Implantação</t>
  </si>
  <si>
    <t>Possuir plano e cronograma físico-financeiro formal de implantação com levantamento, configuração, migração, testes, homologação, capacitação, operação assistida, marcos de execução, critérios de aceite e previsão financeira vinculada às entregas, quando definida no instrumento executivo.</t>
  </si>
  <si>
    <t>Plano e cronograma físico-financeiro de implantação, com fases, marcos, critérios de aceite, percentuais de execução e estrutura financeira quando definida no instrumento executivo.</t>
  </si>
  <si>
    <t>RF-090</t>
  </si>
  <si>
    <t>Permitir migração de cadastros, obras, contratos, documentos e históricos por processo controlado e validado.</t>
  </si>
  <si>
    <t>Metodologia e PoC</t>
  </si>
  <si>
    <t>POC-18</t>
  </si>
  <si>
    <t>RF-091</t>
  </si>
  <si>
    <t>Suporte e manutenção</t>
  </si>
  <si>
    <t>Disponibilizar central de atendimento, classificação de criticidade, escalonamento, histórico e acompanhamento dos chamados.</t>
  </si>
  <si>
    <t>Plano de suporte e PoC</t>
  </si>
  <si>
    <t>POC-19</t>
  </si>
  <si>
    <t>RF-092</t>
  </si>
  <si>
    <t>Executar manutenção corretiva, preventiva, adaptativa e evolutiva com gestão de mudanças e versões.</t>
  </si>
  <si>
    <t>Plano de manutenção e governança</t>
  </si>
  <si>
    <t>RF-093</t>
  </si>
  <si>
    <t>Disponibilizar indicadores de atendimento, disponibilidade, incidentes, prazos de resposta, mitigação e solução, e cumprimento de níveis de serviço.</t>
  </si>
  <si>
    <t>Relatórios e indicadores de SLA contemplando disponibilidade, incidentes, resposta, mitigação, solução e cumprimento dos níveis de serviço.</t>
  </si>
  <si>
    <t>RF-094</t>
  </si>
  <si>
    <t>Capacitação</t>
  </si>
  <si>
    <t>Disponibilizar treinamento inicial, materiais, base de conhecimento e transferência de conhecimento.</t>
  </si>
  <si>
    <t>Plano e materiais de treinamento</t>
  </si>
  <si>
    <t>RF-095</t>
  </si>
  <si>
    <t>Segurança e acesso</t>
  </si>
  <si>
    <t>A solução deverá suportar autenticação com múltiplo fator de autenticação (MFA) para usuários com perfil de gestor, fiscal, administrador e demais perfis com capacidade de aprovação de atos ou acesso a dados sensíveis. O MFA deverá ser implementado por token, aplicativo autenticador ou SMS. O sistema deverá registrar cada evento de autenticação, inclusive sucesso, falha e bloqueio, com identificação de usuário, data, hora e dispositivo de origem.</t>
  </si>
  <si>
    <t>Política de autenticação, configuração e registros de teste</t>
  </si>
  <si>
    <t>RF-096</t>
  </si>
  <si>
    <t>Auditoria</t>
  </si>
  <si>
    <t>A solução deverá disponibilizar painel visual de auditoria, de acesso exclusivo a perfis autorizados, que permita visualizar o histórico completo de ações por usuário, módulo, tipo de operação, data e hora. O painel deverá permitir filtros por usuário, período, módulo e tipo de ação, e exportação do histórico em formato estruturado para auditoria externa.</t>
  </si>
  <si>
    <t>Demonstração do painel, filtros e exportação</t>
  </si>
  <si>
    <t>RF-098</t>
  </si>
  <si>
    <t>A solução deverá possuir arquitetura técnica preparada para disponibilizar API de integração com sistemas do órgão atendido, com autenticação segura, logs auditáveis de chamadas e suporte a formatos abertos JSON e/ou XML. O desenvolvimento e a ativação de cada integração via API serão realizados no prazo de até 60 dias após a conclusão da implantação da solução no município ou órgão atendido, conforme cronograma e escopo definidos no respectivo instrumento executivo. Cada integração dependerá da disponibilização formal de credenciais de acesso, documentação técnica e autorização pelo órgão atendido ou pelo fornecedor do sistema de destino. A ausência de API pronta na data da proposta não constitui limitação da solução, dado que a integração é atividade inerentemente posterior à implantação e dependente do ambiente tecnológico de cada órgão.</t>
  </si>
  <si>
    <t>Obrigatório pós-implantação</t>
  </si>
  <si>
    <t>Memorial de arquitetura, padrões de segurança, logs e plano de integração</t>
  </si>
  <si>
    <t>RF-099</t>
  </si>
  <si>
    <t>Segurança e continuidade</t>
  </si>
  <si>
    <t>A solução deverá ser hospedada em infraestrutura com certificações vigentes ISO 27001 e SOC 2 Type II, ou equivalentes reconhecidas internacionalmente, em datacenter Tier III ou superior conforme ANSI/TIA-942. A interessada deverá declarar disponibilidade mensal mínima de 99,5%, com memória de cálculo auditável, RTO máximo de 4 horas e RPO máximo de 4 horas.</t>
  </si>
  <si>
    <t>Certificações vigentes ou equivalentes reconhecidas, declaração de disponibilidade, memória de cálculo, arquitetura e evidências de continuidade</t>
  </si>
  <si>
    <t>RF-100</t>
  </si>
  <si>
    <t>A solução deverá disponibilizar gestão do ciclo de vida dos usuários com provisionamento formal mediante aprovação, prazo de validade para perfis temporários, desprovisionamento automático por inatividade superior a 90 dias, revisão periódica de acessos com notificação ao gestor e registro imutável de todas as concessões e revogações de acesso.</t>
  </si>
  <si>
    <t>Manual, configuração, trilha de auditoria e demonstração</t>
  </si>
  <si>
    <t>RF-101</t>
  </si>
  <si>
    <t>Suporte</t>
  </si>
  <si>
    <t>A solução deverá incluir portal de helpdesk integrado, acessível diretamente do ambiente do sistema, com abertura de chamados por tipo e gravidade, acompanhamento em tempo real, base de conhecimento pesquisável, classificação por severidade, SLA monitorado automaticamente, fluxo entre o suporte de nível 1 e a Central de Situação do InPACTA e os níveis 2 e 3 da PARCEIRA, e painel de indicadores de atendimento.</t>
  </si>
  <si>
    <t>Demonstração do portal, base de conhecimento, escalonamento e painel de SLA</t>
  </si>
  <si>
    <t>RF-102</t>
  </si>
  <si>
    <t>Relatórios e controle externo</t>
  </si>
  <si>
    <t>A solução deverá gerar e exportar relatórios e dados no formato e leiaute oficialmente exigido pelo Tribunal de Contas do Estado do Paraná para alimentação do SIM-AM, sem retrabalho manual de formatação, com arquivo pronto para envio. Também deverá possuir arquitetura preparada para futura integração automática por API com o SIM-AM, condicionada à autorização formal e à documentação técnica disponibilizada pelo TCE-PR.</t>
  </si>
  <si>
    <t>Arquivo de exportação, documentação do leiaute, demonstração e memorial de arquitetura para futura API</t>
  </si>
  <si>
    <t>POC-20</t>
  </si>
  <si>
    <t>RESUMO DA AVALIAÇÃO FUNCIONAL – CLASSIFICAÇÃO DOCUMENTAL PROVISÓRIA</t>
  </si>
  <si>
    <t>Indicador</t>
  </si>
  <si>
    <t>Resultado</t>
  </si>
  <si>
    <t>Parâmetro</t>
  </si>
  <si>
    <t>Situação</t>
  </si>
  <si>
    <t>Origem</t>
  </si>
  <si>
    <t>Observação</t>
  </si>
  <si>
    <t>Itens avaliados</t>
  </si>
  <si>
    <t>Até 101</t>
  </si>
  <si>
    <t>Automática</t>
  </si>
  <si>
    <t>Requisitos</t>
  </si>
  <si>
    <t>Inclui não aplicáveis decididos</t>
  </si>
  <si>
    <t>Falhas eliminatórias</t>
  </si>
  <si>
    <t>Zero</t>
  </si>
  <si>
    <t>Conforme/Pendente</t>
  </si>
  <si>
    <t>Falha não é compensável</t>
  </si>
  <si>
    <t>Aplicabilidades pendentes</t>
  </si>
  <si>
    <t>Impede fechamento</t>
  </si>
  <si>
    <t>Itens pendentes</t>
  </si>
  <si>
    <t>Soma dos pesos aplicáveis</t>
  </si>
  <si>
    <t>Exclui apenas não aplicável motivado</t>
  </si>
  <si>
    <t>Soma coeficiente x peso</t>
  </si>
  <si>
    <t>Base do percentual</t>
  </si>
  <si>
    <t>Percentual funcional</t>
  </si>
  <si>
    <t>Mínimo 85%</t>
  </si>
  <si>
    <t>Corte funcional</t>
  </si>
  <si>
    <t>Nota funcional</t>
  </si>
  <si>
    <t>Máximo 60</t>
  </si>
  <si>
    <t>Integra os 100 pontos</t>
  </si>
  <si>
    <t>Resultado documental</t>
  </si>
  <si>
    <t>Corte e eliminatórios</t>
  </si>
  <si>
    <t>Provisório</t>
  </si>
  <si>
    <t>Resumo</t>
  </si>
  <si>
    <t>Forma ordem de convocação</t>
  </si>
  <si>
    <t>Resultado da PoC</t>
  </si>
  <si>
    <t>Preencher após decisão</t>
  </si>
  <si>
    <t>Manual</t>
  </si>
  <si>
    <t>Anexo V</t>
  </si>
  <si>
    <t>Aprovada/Reprovada</t>
  </si>
  <si>
    <t>Efeito após a PoC</t>
  </si>
  <si>
    <t>PoC, recursos e integridade</t>
  </si>
  <si>
    <t>Provisório para etapa subsequente</t>
  </si>
  <si>
    <t>A classificação definitiva somente ocorre após a etapa de integridade.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</si>
</sst>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>
    <font>
      <sz val="11"/>
      <name val="Carlito"/>
    </font>
    <font>
      <sz val="14"/>
      <name val="Aptos"/>
    </font>
    <font>
      <b/>
      <sz val="14"/>
      <color rgb="FFFFFFFF"/>
      <name val="Aptos"/>
    </font>
    <font>
      <b/>
      <sz val="14"/>
      <color rgb="FF001A33"/>
      <name val="Aptos"/>
    </font>
    <font>
      <sz val="14"/>
      <color theme="1"/>
      <name val="Aptos"/>
      <family val="2"/>
    </font>
    <font>
      <sz val="11"/>
      <color theme="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2F2F2"/>
      </patternFill>
    </fill>
    <fill>
      <patternFill patternType="solid">
        <fgColor rgb="FF001A33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rgb="FFF58220"/>
      </bottom>
      <diagonal/>
    </border>
    <border>
      <left/>
      <right/>
      <top style="thin">
        <color rgb="FF7F7F7F"/>
      </top>
      <bottom style="medium">
        <color rgb="FFF58220"/>
      </bottom>
      <diagonal/>
    </border>
    <border>
      <left/>
      <right style="thin">
        <color rgb="FF7F7F7F"/>
      </right>
      <top style="thin">
        <color rgb="FF7F7F7F"/>
      </top>
      <bottom style="medium">
        <color rgb="FFF58220"/>
      </bottom>
      <diagonal/>
    </border>
    <border>
      <left style="thin">
        <color rgb="FFD9E0E5"/>
      </left>
      <right style="thin">
        <color rgb="FFD9E0E5"/>
      </right>
      <top style="thin">
        <color rgb="FFD9E0E5"/>
      </top>
      <bottom style="thin">
        <color rgb="FFD9E0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001A33"/>
      </bottom>
      <diagonal/>
    </border>
    <border>
      <left/>
      <right/>
      <top style="thin">
        <color rgb="FF7F7F7F"/>
      </top>
      <bottom style="thin">
        <color rgb="FF001A33"/>
      </bottom>
      <diagonal/>
    </border>
    <border>
      <left/>
      <right style="thin">
        <color rgb="FF7F7F7F"/>
      </right>
      <top style="thin">
        <color rgb="FF7F7F7F"/>
      </top>
      <bottom style="thin">
        <color rgb="FF001A33"/>
      </bottom>
      <diagonal/>
    </border>
  </borders>
  <cellStyleXfs count="1">
    <xf numFmtId="0" fontId="0" fillId="0" borderId="1"/>
  </cellStyleXfs>
  <cellXfs count="22">
    <xf numFmtId="0" fontId="0" fillId="0" borderId="0" xfId="0" applyBorder="1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164" fontId="4" fillId="0" borderId="5" xfId="0" applyNumberFormat="1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left" vertical="center" wrapText="1"/>
    </xf>
    <xf numFmtId="0" fontId="4" fillId="3" borderId="5" xfId="0" applyFont="1" applyFill="1" applyBorder="1" applyAlignment="1">
      <alignment vertical="center" wrapText="1"/>
    </xf>
  </cellXfs>
  <cellStyles count="1">
    <cellStyle name="Normal" xfId="0" builtinId="0"/>
  </cellStyles>
  <dxfs count="6"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23950" cy="247650"/>
    <xdr:pic>
      <xdr:nvPicPr>
        <xdr:cNvPr id="2" name="/xl/media/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0</xdr:row>
      <xdr:rowOff>0</xdr:rowOff>
    </xdr:from>
    <xdr:ext cx="266700" cy="266700"/>
    <xdr:pic>
      <xdr:nvPicPr>
        <xdr:cNvPr id="3" name="/xl/media/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23950" cy="247650"/>
    <xdr:pic>
      <xdr:nvPicPr>
        <xdr:cNvPr id="2" name="/xl/media/image3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0</xdr:row>
      <xdr:rowOff>0</xdr:rowOff>
    </xdr:from>
    <xdr:ext cx="266700" cy="266700"/>
    <xdr:pic>
      <xdr:nvPicPr>
        <xdr:cNvPr id="3" name="/xl/media/image4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87466"/>
  </sheetPr>
  <dimension ref="A1:Y105"/>
  <sheetViews>
    <sheetView showGridLines="0" workbookViewId="0">
      <pane ySplit="3" topLeftCell="A92" activePane="bottomLeft" state="frozen"/>
      <selection pane="bottomLeft" activeCell="E99" sqref="E99"/>
    </sheetView>
  </sheetViews>
  <sheetFormatPr defaultColWidth="9" defaultRowHeight="14.15"/>
  <cols>
    <col min="1" max="1" width="13" style="2" customWidth="1"/>
    <col min="2" max="2" width="24" style="1" customWidth="1"/>
    <col min="3" max="3" width="78" style="1" customWidth="1"/>
    <col min="4" max="4" width="26" style="1" customWidth="1"/>
    <col min="5" max="5" width="20" style="1" customWidth="1"/>
    <col min="6" max="6" width="12" style="1" customWidth="1"/>
    <col min="7" max="7" width="42" style="1" customWidth="1"/>
    <col min="8" max="8" width="24" style="1" customWidth="1"/>
    <col min="9" max="9" width="20" style="1" customWidth="1"/>
    <col min="10" max="10" width="18" style="1" customWidth="1"/>
    <col min="11" max="11" width="36" style="1" customWidth="1"/>
    <col min="12" max="13" width="22" style="1" customWidth="1"/>
    <col min="14" max="14" width="42" style="1" customWidth="1"/>
    <col min="15" max="15" width="34" style="1" customWidth="1"/>
    <col min="16" max="16" width="24" style="1" customWidth="1"/>
    <col min="17" max="17" width="28" style="1" customWidth="1"/>
    <col min="18" max="18" width="24" style="1" customWidth="1"/>
    <col min="19" max="19" width="34" style="1" customWidth="1"/>
    <col min="20" max="20" width="32" style="1" customWidth="1"/>
    <col min="21" max="21" width="14" style="1" customWidth="1"/>
    <col min="22" max="23" width="15" style="1" customWidth="1"/>
    <col min="24" max="24" width="23" style="1" customWidth="1"/>
    <col min="25" max="25" width="32" style="1" customWidth="1"/>
    <col min="26" max="26" width="9" style="1" customWidth="1"/>
    <col min="27" max="16384" width="9" style="1"/>
  </cols>
  <sheetData>
    <row r="1" spans="1:25" ht="18.4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0"/>
    </row>
    <row r="2" spans="1:25" ht="18.4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7"/>
    </row>
    <row r="3" spans="1:25" ht="36.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</row>
    <row r="4" spans="1:25" s="15" customFormat="1" ht="73.75">
      <c r="A4" s="11" t="s">
        <v>27</v>
      </c>
      <c r="B4" s="11" t="s">
        <v>28</v>
      </c>
      <c r="C4" s="11" t="s">
        <v>29</v>
      </c>
      <c r="D4" s="11" t="s">
        <v>30</v>
      </c>
      <c r="E4" s="11" t="s">
        <v>31</v>
      </c>
      <c r="F4" s="11">
        <v>1</v>
      </c>
      <c r="G4" s="11" t="s">
        <v>32</v>
      </c>
      <c r="H4" s="11" t="s">
        <v>33</v>
      </c>
      <c r="I4" s="11" t="s">
        <v>34</v>
      </c>
      <c r="J4" s="12" t="s">
        <v>35</v>
      </c>
      <c r="K4" s="12"/>
      <c r="L4" s="12" t="s">
        <v>35</v>
      </c>
      <c r="M4" s="12"/>
      <c r="N4" s="12"/>
      <c r="O4" s="12"/>
      <c r="P4" s="12"/>
      <c r="Q4" s="12"/>
      <c r="R4" s="13"/>
      <c r="S4" s="13"/>
      <c r="T4" s="13"/>
      <c r="U4" s="14" t="str">
        <f t="shared" ref="U4:U35" si="0">IF(R4="Atende integralmente",1,IF(R4="Atende parcialmente",0.5,IF(R4="Não atende",0,"")))</f>
        <v/>
      </c>
      <c r="V4" s="14">
        <f t="shared" ref="V4:V35" si="1">IF(D4="Obrigatório se aplicável",IF(AND(J4="Sim",L4="Aplicável"),F4,IF(AND(J4="Não",L4="Não aplicável"),0,"")),F4)</f>
        <v>1</v>
      </c>
      <c r="W4" s="14" t="str">
        <f t="shared" ref="W4:W35" si="2">IF(OR(U4="",V4=""),"",U4*V4)</f>
        <v/>
      </c>
      <c r="X4" s="14" t="str">
        <f t="shared" ref="X4:X35" si="3">IF(OR(R4="",R4="Não avaliado"),"Pendente",IF(AND(D4="Obrigatório se aplicável",OR(J4="",K4="",L4="")),"Aplicabilidade pendente",IF(AND(OR(E4="Eliminatório",AND(E4="Eliminatório se aplicável",V4&gt;0)),R4&lt;&gt;"Atende integralmente"),"Falha eliminatória","Calculado")))</f>
        <v>Pendente</v>
      </c>
      <c r="Y4" s="14" t="str">
        <f t="shared" ref="Y4:Y35" si="4">IF(X4="Calculado",IF(I4="Não se aplica","Documental concluído","Apto documentalmente; sujeito à PoC"),X4)</f>
        <v>Pendente</v>
      </c>
    </row>
    <row r="5" spans="1:25" s="15" customFormat="1" ht="55.3">
      <c r="A5" s="11" t="s">
        <v>36</v>
      </c>
      <c r="B5" s="11" t="s">
        <v>28</v>
      </c>
      <c r="C5" s="11" t="s">
        <v>37</v>
      </c>
      <c r="D5" s="11" t="s">
        <v>30</v>
      </c>
      <c r="E5" s="11" t="s">
        <v>38</v>
      </c>
      <c r="F5" s="11">
        <v>1</v>
      </c>
      <c r="G5" s="11" t="s">
        <v>39</v>
      </c>
      <c r="H5" s="11" t="s">
        <v>35</v>
      </c>
      <c r="I5" s="11" t="s">
        <v>35</v>
      </c>
      <c r="J5" s="12" t="s">
        <v>35</v>
      </c>
      <c r="K5" s="12"/>
      <c r="L5" s="12" t="s">
        <v>35</v>
      </c>
      <c r="M5" s="12"/>
      <c r="N5" s="12"/>
      <c r="O5" s="12"/>
      <c r="P5" s="12"/>
      <c r="Q5" s="12"/>
      <c r="R5" s="13"/>
      <c r="S5" s="13"/>
      <c r="T5" s="13"/>
      <c r="U5" s="14" t="str">
        <f t="shared" si="0"/>
        <v/>
      </c>
      <c r="V5" s="14">
        <f t="shared" si="1"/>
        <v>1</v>
      </c>
      <c r="W5" s="14" t="str">
        <f t="shared" si="2"/>
        <v/>
      </c>
      <c r="X5" s="14" t="str">
        <f t="shared" si="3"/>
        <v>Pendente</v>
      </c>
      <c r="Y5" s="14" t="str">
        <f t="shared" si="4"/>
        <v>Pendente</v>
      </c>
    </row>
    <row r="6" spans="1:25" s="15" customFormat="1" ht="55.3">
      <c r="A6" s="11" t="s">
        <v>40</v>
      </c>
      <c r="B6" s="11" t="s">
        <v>28</v>
      </c>
      <c r="C6" s="11" t="s">
        <v>41</v>
      </c>
      <c r="D6" s="11" t="s">
        <v>30</v>
      </c>
      <c r="E6" s="11" t="s">
        <v>31</v>
      </c>
      <c r="F6" s="11">
        <v>1</v>
      </c>
      <c r="G6" s="11" t="s">
        <v>42</v>
      </c>
      <c r="H6" s="11" t="s">
        <v>33</v>
      </c>
      <c r="I6" s="11" t="s">
        <v>43</v>
      </c>
      <c r="J6" s="12" t="s">
        <v>35</v>
      </c>
      <c r="K6" s="12"/>
      <c r="L6" s="12" t="s">
        <v>35</v>
      </c>
      <c r="M6" s="12"/>
      <c r="N6" s="12"/>
      <c r="O6" s="12"/>
      <c r="P6" s="12"/>
      <c r="Q6" s="12"/>
      <c r="R6" s="13"/>
      <c r="S6" s="13"/>
      <c r="T6" s="13"/>
      <c r="U6" s="14" t="str">
        <f t="shared" si="0"/>
        <v/>
      </c>
      <c r="V6" s="14">
        <f t="shared" si="1"/>
        <v>1</v>
      </c>
      <c r="W6" s="14" t="str">
        <f t="shared" si="2"/>
        <v/>
      </c>
      <c r="X6" s="14" t="str">
        <f t="shared" si="3"/>
        <v>Pendente</v>
      </c>
      <c r="Y6" s="14" t="str">
        <f t="shared" si="4"/>
        <v>Pendente</v>
      </c>
    </row>
    <row r="7" spans="1:25" s="15" customFormat="1" ht="55.3">
      <c r="A7" s="11" t="s">
        <v>44</v>
      </c>
      <c r="B7" s="11" t="s">
        <v>28</v>
      </c>
      <c r="C7" s="11" t="s">
        <v>45</v>
      </c>
      <c r="D7" s="11" t="s">
        <v>30</v>
      </c>
      <c r="E7" s="11" t="s">
        <v>38</v>
      </c>
      <c r="F7" s="11">
        <v>1</v>
      </c>
      <c r="G7" s="11" t="s">
        <v>46</v>
      </c>
      <c r="H7" s="11" t="s">
        <v>33</v>
      </c>
      <c r="I7" s="11" t="s">
        <v>43</v>
      </c>
      <c r="J7" s="12" t="s">
        <v>35</v>
      </c>
      <c r="K7" s="12"/>
      <c r="L7" s="12" t="s">
        <v>35</v>
      </c>
      <c r="M7" s="12"/>
      <c r="N7" s="12"/>
      <c r="O7" s="12"/>
      <c r="P7" s="12"/>
      <c r="Q7" s="12"/>
      <c r="R7" s="13"/>
      <c r="S7" s="13"/>
      <c r="T7" s="13"/>
      <c r="U7" s="14" t="str">
        <f t="shared" si="0"/>
        <v/>
      </c>
      <c r="V7" s="14">
        <f t="shared" si="1"/>
        <v>1</v>
      </c>
      <c r="W7" s="14" t="str">
        <f t="shared" si="2"/>
        <v/>
      </c>
      <c r="X7" s="14" t="str">
        <f t="shared" si="3"/>
        <v>Pendente</v>
      </c>
      <c r="Y7" s="14" t="str">
        <f t="shared" si="4"/>
        <v>Pendente</v>
      </c>
    </row>
    <row r="8" spans="1:25" s="15" customFormat="1" ht="36.9">
      <c r="A8" s="11" t="s">
        <v>47</v>
      </c>
      <c r="B8" s="11" t="s">
        <v>28</v>
      </c>
      <c r="C8" s="11" t="s">
        <v>48</v>
      </c>
      <c r="D8" s="11" t="s">
        <v>30</v>
      </c>
      <c r="E8" s="11" t="s">
        <v>31</v>
      </c>
      <c r="F8" s="11">
        <v>1</v>
      </c>
      <c r="G8" s="11" t="s">
        <v>49</v>
      </c>
      <c r="H8" s="11" t="s">
        <v>33</v>
      </c>
      <c r="I8" s="11" t="s">
        <v>50</v>
      </c>
      <c r="J8" s="12" t="s">
        <v>35</v>
      </c>
      <c r="K8" s="12"/>
      <c r="L8" s="12" t="s">
        <v>35</v>
      </c>
      <c r="M8" s="12"/>
      <c r="N8" s="12"/>
      <c r="O8" s="12"/>
      <c r="P8" s="12"/>
      <c r="Q8" s="12"/>
      <c r="R8" s="13"/>
      <c r="S8" s="13"/>
      <c r="T8" s="13"/>
      <c r="U8" s="14" t="str">
        <f t="shared" si="0"/>
        <v/>
      </c>
      <c r="V8" s="14">
        <f t="shared" si="1"/>
        <v>1</v>
      </c>
      <c r="W8" s="14" t="str">
        <f t="shared" si="2"/>
        <v/>
      </c>
      <c r="X8" s="14" t="str">
        <f t="shared" si="3"/>
        <v>Pendente</v>
      </c>
      <c r="Y8" s="14" t="str">
        <f t="shared" si="4"/>
        <v>Pendente</v>
      </c>
    </row>
    <row r="9" spans="1:25" s="15" customFormat="1" ht="36.9">
      <c r="A9" s="11" t="s">
        <v>51</v>
      </c>
      <c r="B9" s="11" t="s">
        <v>52</v>
      </c>
      <c r="C9" s="11" t="s">
        <v>53</v>
      </c>
      <c r="D9" s="11" t="s">
        <v>30</v>
      </c>
      <c r="E9" s="11" t="s">
        <v>31</v>
      </c>
      <c r="F9" s="11">
        <v>1</v>
      </c>
      <c r="G9" s="11" t="s">
        <v>54</v>
      </c>
      <c r="H9" s="11" t="s">
        <v>33</v>
      </c>
      <c r="I9" s="11" t="s">
        <v>55</v>
      </c>
      <c r="J9" s="12" t="s">
        <v>35</v>
      </c>
      <c r="K9" s="12"/>
      <c r="L9" s="12" t="s">
        <v>35</v>
      </c>
      <c r="M9" s="12"/>
      <c r="N9" s="12"/>
      <c r="O9" s="12"/>
      <c r="P9" s="12"/>
      <c r="Q9" s="12"/>
      <c r="R9" s="13"/>
      <c r="S9" s="13"/>
      <c r="T9" s="13"/>
      <c r="U9" s="14" t="str">
        <f t="shared" si="0"/>
        <v/>
      </c>
      <c r="V9" s="14">
        <f t="shared" si="1"/>
        <v>1</v>
      </c>
      <c r="W9" s="14" t="str">
        <f t="shared" si="2"/>
        <v/>
      </c>
      <c r="X9" s="14" t="str">
        <f t="shared" si="3"/>
        <v>Pendente</v>
      </c>
      <c r="Y9" s="14" t="str">
        <f t="shared" si="4"/>
        <v>Pendente</v>
      </c>
    </row>
    <row r="10" spans="1:25" s="15" customFormat="1" ht="55.3">
      <c r="A10" s="11" t="s">
        <v>56</v>
      </c>
      <c r="B10" s="11" t="s">
        <v>52</v>
      </c>
      <c r="C10" s="11" t="s">
        <v>57</v>
      </c>
      <c r="D10" s="11" t="s">
        <v>30</v>
      </c>
      <c r="E10" s="11" t="s">
        <v>31</v>
      </c>
      <c r="F10" s="11">
        <v>1</v>
      </c>
      <c r="G10" s="11" t="s">
        <v>58</v>
      </c>
      <c r="H10" s="11" t="s">
        <v>33</v>
      </c>
      <c r="I10" s="11" t="s">
        <v>55</v>
      </c>
      <c r="J10" s="12" t="s">
        <v>35</v>
      </c>
      <c r="K10" s="12"/>
      <c r="L10" s="12" t="s">
        <v>35</v>
      </c>
      <c r="M10" s="12"/>
      <c r="N10" s="12"/>
      <c r="O10" s="12"/>
      <c r="P10" s="12"/>
      <c r="Q10" s="12"/>
      <c r="R10" s="13"/>
      <c r="S10" s="13"/>
      <c r="T10" s="13"/>
      <c r="U10" s="14" t="str">
        <f t="shared" si="0"/>
        <v/>
      </c>
      <c r="V10" s="14">
        <f t="shared" si="1"/>
        <v>1</v>
      </c>
      <c r="W10" s="14" t="str">
        <f t="shared" si="2"/>
        <v/>
      </c>
      <c r="X10" s="14" t="str">
        <f t="shared" si="3"/>
        <v>Pendente</v>
      </c>
      <c r="Y10" s="14" t="str">
        <f t="shared" si="4"/>
        <v>Pendente</v>
      </c>
    </row>
    <row r="11" spans="1:25" s="15" customFormat="1" ht="36.9">
      <c r="A11" s="11" t="s">
        <v>59</v>
      </c>
      <c r="B11" s="11" t="s">
        <v>52</v>
      </c>
      <c r="C11" s="11" t="s">
        <v>60</v>
      </c>
      <c r="D11" s="11" t="s">
        <v>30</v>
      </c>
      <c r="E11" s="11" t="s">
        <v>38</v>
      </c>
      <c r="F11" s="11">
        <v>1</v>
      </c>
      <c r="G11" s="11" t="s">
        <v>61</v>
      </c>
      <c r="H11" s="11" t="s">
        <v>33</v>
      </c>
      <c r="I11" s="11" t="s">
        <v>55</v>
      </c>
      <c r="J11" s="12" t="s">
        <v>35</v>
      </c>
      <c r="K11" s="12"/>
      <c r="L11" s="12" t="s">
        <v>35</v>
      </c>
      <c r="M11" s="12"/>
      <c r="N11" s="12"/>
      <c r="O11" s="12"/>
      <c r="P11" s="12"/>
      <c r="Q11" s="12"/>
      <c r="R11" s="13"/>
      <c r="S11" s="13"/>
      <c r="T11" s="13"/>
      <c r="U11" s="14" t="str">
        <f t="shared" si="0"/>
        <v/>
      </c>
      <c r="V11" s="14">
        <f t="shared" si="1"/>
        <v>1</v>
      </c>
      <c r="W11" s="14" t="str">
        <f t="shared" si="2"/>
        <v/>
      </c>
      <c r="X11" s="14" t="str">
        <f t="shared" si="3"/>
        <v>Pendente</v>
      </c>
      <c r="Y11" s="14" t="str">
        <f t="shared" si="4"/>
        <v>Pendente</v>
      </c>
    </row>
    <row r="12" spans="1:25" s="15" customFormat="1" ht="55.3">
      <c r="A12" s="11" t="s">
        <v>62</v>
      </c>
      <c r="B12" s="11" t="s">
        <v>52</v>
      </c>
      <c r="C12" s="11" t="s">
        <v>63</v>
      </c>
      <c r="D12" s="11" t="s">
        <v>30</v>
      </c>
      <c r="E12" s="11" t="s">
        <v>38</v>
      </c>
      <c r="F12" s="11">
        <v>1</v>
      </c>
      <c r="G12" s="11" t="s">
        <v>64</v>
      </c>
      <c r="H12" s="11" t="s">
        <v>33</v>
      </c>
      <c r="I12" s="11" t="s">
        <v>55</v>
      </c>
      <c r="J12" s="12" t="s">
        <v>35</v>
      </c>
      <c r="K12" s="12"/>
      <c r="L12" s="12" t="s">
        <v>35</v>
      </c>
      <c r="M12" s="12"/>
      <c r="N12" s="12"/>
      <c r="O12" s="12"/>
      <c r="P12" s="12"/>
      <c r="Q12" s="12"/>
      <c r="R12" s="13"/>
      <c r="S12" s="13"/>
      <c r="T12" s="13"/>
      <c r="U12" s="14" t="str">
        <f t="shared" si="0"/>
        <v/>
      </c>
      <c r="V12" s="14">
        <f t="shared" si="1"/>
        <v>1</v>
      </c>
      <c r="W12" s="14" t="str">
        <f t="shared" si="2"/>
        <v/>
      </c>
      <c r="X12" s="14" t="str">
        <f t="shared" si="3"/>
        <v>Pendente</v>
      </c>
      <c r="Y12" s="14" t="str">
        <f t="shared" si="4"/>
        <v>Pendente</v>
      </c>
    </row>
    <row r="13" spans="1:25" s="15" customFormat="1" ht="36.9">
      <c r="A13" s="11" t="s">
        <v>65</v>
      </c>
      <c r="B13" s="11" t="s">
        <v>52</v>
      </c>
      <c r="C13" s="11" t="s">
        <v>66</v>
      </c>
      <c r="D13" s="11" t="s">
        <v>30</v>
      </c>
      <c r="E13" s="11" t="s">
        <v>31</v>
      </c>
      <c r="F13" s="11">
        <v>1</v>
      </c>
      <c r="G13" s="11" t="s">
        <v>67</v>
      </c>
      <c r="H13" s="11" t="s">
        <v>33</v>
      </c>
      <c r="I13" s="11" t="s">
        <v>55</v>
      </c>
      <c r="J13" s="12" t="s">
        <v>35</v>
      </c>
      <c r="K13" s="12"/>
      <c r="L13" s="12" t="s">
        <v>35</v>
      </c>
      <c r="M13" s="12"/>
      <c r="N13" s="12"/>
      <c r="O13" s="12"/>
      <c r="P13" s="12"/>
      <c r="Q13" s="12"/>
      <c r="R13" s="13"/>
      <c r="S13" s="13"/>
      <c r="T13" s="13"/>
      <c r="U13" s="14" t="str">
        <f t="shared" si="0"/>
        <v/>
      </c>
      <c r="V13" s="14">
        <f t="shared" si="1"/>
        <v>1</v>
      </c>
      <c r="W13" s="14" t="str">
        <f t="shared" si="2"/>
        <v/>
      </c>
      <c r="X13" s="14" t="str">
        <f t="shared" si="3"/>
        <v>Pendente</v>
      </c>
      <c r="Y13" s="14" t="str">
        <f t="shared" si="4"/>
        <v>Pendente</v>
      </c>
    </row>
    <row r="14" spans="1:25" s="15" customFormat="1" ht="36.9">
      <c r="A14" s="11" t="s">
        <v>68</v>
      </c>
      <c r="B14" s="11" t="s">
        <v>69</v>
      </c>
      <c r="C14" s="11" t="s">
        <v>70</v>
      </c>
      <c r="D14" s="11" t="s">
        <v>30</v>
      </c>
      <c r="E14" s="11" t="s">
        <v>38</v>
      </c>
      <c r="F14" s="11">
        <v>1</v>
      </c>
      <c r="G14" s="11" t="s">
        <v>71</v>
      </c>
      <c r="H14" s="11" t="s">
        <v>33</v>
      </c>
      <c r="I14" s="11" t="s">
        <v>72</v>
      </c>
      <c r="J14" s="12" t="s">
        <v>35</v>
      </c>
      <c r="K14" s="12"/>
      <c r="L14" s="12" t="s">
        <v>35</v>
      </c>
      <c r="M14" s="12"/>
      <c r="N14" s="12"/>
      <c r="O14" s="12"/>
      <c r="P14" s="12"/>
      <c r="Q14" s="12"/>
      <c r="R14" s="13"/>
      <c r="S14" s="13"/>
      <c r="T14" s="13"/>
      <c r="U14" s="14" t="str">
        <f t="shared" si="0"/>
        <v/>
      </c>
      <c r="V14" s="14">
        <f t="shared" si="1"/>
        <v>1</v>
      </c>
      <c r="W14" s="14" t="str">
        <f t="shared" si="2"/>
        <v/>
      </c>
      <c r="X14" s="14" t="str">
        <f t="shared" si="3"/>
        <v>Pendente</v>
      </c>
      <c r="Y14" s="14" t="str">
        <f t="shared" si="4"/>
        <v>Pendente</v>
      </c>
    </row>
    <row r="15" spans="1:25" s="15" customFormat="1" ht="36.9">
      <c r="A15" s="11" t="s">
        <v>73</v>
      </c>
      <c r="B15" s="11" t="s">
        <v>69</v>
      </c>
      <c r="C15" s="11" t="s">
        <v>74</v>
      </c>
      <c r="D15" s="11" t="s">
        <v>30</v>
      </c>
      <c r="E15" s="11" t="s">
        <v>38</v>
      </c>
      <c r="F15" s="11">
        <v>1</v>
      </c>
      <c r="G15" s="11" t="s">
        <v>75</v>
      </c>
      <c r="H15" s="11" t="s">
        <v>33</v>
      </c>
      <c r="I15" s="11" t="s">
        <v>72</v>
      </c>
      <c r="J15" s="12" t="s">
        <v>35</v>
      </c>
      <c r="K15" s="12"/>
      <c r="L15" s="12" t="s">
        <v>35</v>
      </c>
      <c r="M15" s="12"/>
      <c r="N15" s="12"/>
      <c r="O15" s="12"/>
      <c r="P15" s="12"/>
      <c r="Q15" s="12"/>
      <c r="R15" s="13"/>
      <c r="S15" s="13"/>
      <c r="T15" s="13"/>
      <c r="U15" s="14" t="str">
        <f t="shared" si="0"/>
        <v/>
      </c>
      <c r="V15" s="14">
        <f t="shared" si="1"/>
        <v>1</v>
      </c>
      <c r="W15" s="14" t="str">
        <f t="shared" si="2"/>
        <v/>
      </c>
      <c r="X15" s="14" t="str">
        <f t="shared" si="3"/>
        <v>Pendente</v>
      </c>
      <c r="Y15" s="14" t="str">
        <f t="shared" si="4"/>
        <v>Pendente</v>
      </c>
    </row>
    <row r="16" spans="1:25" s="15" customFormat="1" ht="36.9">
      <c r="A16" s="11" t="s">
        <v>76</v>
      </c>
      <c r="B16" s="11" t="s">
        <v>69</v>
      </c>
      <c r="C16" s="11" t="s">
        <v>77</v>
      </c>
      <c r="D16" s="11" t="s">
        <v>30</v>
      </c>
      <c r="E16" s="11" t="s">
        <v>38</v>
      </c>
      <c r="F16" s="11">
        <v>1</v>
      </c>
      <c r="G16" s="11" t="s">
        <v>78</v>
      </c>
      <c r="H16" s="11" t="s">
        <v>33</v>
      </c>
      <c r="I16" s="11" t="s">
        <v>72</v>
      </c>
      <c r="J16" s="12" t="s">
        <v>35</v>
      </c>
      <c r="K16" s="12"/>
      <c r="L16" s="12" t="s">
        <v>35</v>
      </c>
      <c r="M16" s="12"/>
      <c r="N16" s="12"/>
      <c r="O16" s="12"/>
      <c r="P16" s="12"/>
      <c r="Q16" s="12"/>
      <c r="R16" s="13"/>
      <c r="S16" s="13"/>
      <c r="T16" s="13"/>
      <c r="U16" s="14" t="str">
        <f t="shared" si="0"/>
        <v/>
      </c>
      <c r="V16" s="14">
        <f t="shared" si="1"/>
        <v>1</v>
      </c>
      <c r="W16" s="14" t="str">
        <f t="shared" si="2"/>
        <v/>
      </c>
      <c r="X16" s="14" t="str">
        <f t="shared" si="3"/>
        <v>Pendente</v>
      </c>
      <c r="Y16" s="14" t="str">
        <f t="shared" si="4"/>
        <v>Pendente</v>
      </c>
    </row>
    <row r="17" spans="1:25" s="15" customFormat="1" ht="36.9">
      <c r="A17" s="11" t="s">
        <v>79</v>
      </c>
      <c r="B17" s="11" t="s">
        <v>69</v>
      </c>
      <c r="C17" s="11" t="s">
        <v>80</v>
      </c>
      <c r="D17" s="11" t="s">
        <v>81</v>
      </c>
      <c r="E17" s="11" t="s">
        <v>82</v>
      </c>
      <c r="F17" s="11">
        <v>1</v>
      </c>
      <c r="G17" s="11" t="s">
        <v>83</v>
      </c>
      <c r="H17" s="11" t="s">
        <v>33</v>
      </c>
      <c r="I17" s="11" t="s">
        <v>72</v>
      </c>
      <c r="J17" s="12"/>
      <c r="K17" s="12"/>
      <c r="L17" s="12"/>
      <c r="M17" s="12"/>
      <c r="N17" s="12"/>
      <c r="O17" s="12"/>
      <c r="P17" s="12"/>
      <c r="Q17" s="12"/>
      <c r="R17" s="13"/>
      <c r="S17" s="13"/>
      <c r="T17" s="13"/>
      <c r="U17" s="14" t="str">
        <f t="shared" si="0"/>
        <v/>
      </c>
      <c r="V17" s="14" t="str">
        <f t="shared" si="1"/>
        <v/>
      </c>
      <c r="W17" s="14" t="str">
        <f t="shared" si="2"/>
        <v/>
      </c>
      <c r="X17" s="14" t="str">
        <f t="shared" si="3"/>
        <v>Pendente</v>
      </c>
      <c r="Y17" s="14" t="str">
        <f t="shared" si="4"/>
        <v>Pendente</v>
      </c>
    </row>
    <row r="18" spans="1:25" s="15" customFormat="1" ht="36.9">
      <c r="A18" s="11" t="s">
        <v>84</v>
      </c>
      <c r="B18" s="11" t="s">
        <v>69</v>
      </c>
      <c r="C18" s="11" t="s">
        <v>85</v>
      </c>
      <c r="D18" s="11" t="s">
        <v>30</v>
      </c>
      <c r="E18" s="11" t="s">
        <v>38</v>
      </c>
      <c r="F18" s="11">
        <v>1</v>
      </c>
      <c r="G18" s="11" t="s">
        <v>86</v>
      </c>
      <c r="H18" s="11" t="s">
        <v>33</v>
      </c>
      <c r="I18" s="11" t="s">
        <v>72</v>
      </c>
      <c r="J18" s="12" t="s">
        <v>35</v>
      </c>
      <c r="K18" s="12"/>
      <c r="L18" s="12" t="s">
        <v>35</v>
      </c>
      <c r="M18" s="12"/>
      <c r="N18" s="12"/>
      <c r="O18" s="12"/>
      <c r="P18" s="12"/>
      <c r="Q18" s="12"/>
      <c r="R18" s="13"/>
      <c r="S18" s="13"/>
      <c r="T18" s="13"/>
      <c r="U18" s="14" t="str">
        <f t="shared" si="0"/>
        <v/>
      </c>
      <c r="V18" s="14">
        <f t="shared" si="1"/>
        <v>1</v>
      </c>
      <c r="W18" s="14" t="str">
        <f t="shared" si="2"/>
        <v/>
      </c>
      <c r="X18" s="14" t="str">
        <f t="shared" si="3"/>
        <v>Pendente</v>
      </c>
      <c r="Y18" s="14" t="str">
        <f t="shared" si="4"/>
        <v>Pendente</v>
      </c>
    </row>
    <row r="19" spans="1:25" s="15" customFormat="1" ht="55.3">
      <c r="A19" s="11" t="s">
        <v>87</v>
      </c>
      <c r="B19" s="11" t="s">
        <v>88</v>
      </c>
      <c r="C19" s="11" t="s">
        <v>89</v>
      </c>
      <c r="D19" s="11" t="s">
        <v>30</v>
      </c>
      <c r="E19" s="11" t="s">
        <v>31</v>
      </c>
      <c r="F19" s="11">
        <v>1</v>
      </c>
      <c r="G19" s="11" t="s">
        <v>90</v>
      </c>
      <c r="H19" s="11" t="s">
        <v>33</v>
      </c>
      <c r="I19" s="11" t="s">
        <v>91</v>
      </c>
      <c r="J19" s="12" t="s">
        <v>35</v>
      </c>
      <c r="K19" s="12"/>
      <c r="L19" s="12" t="s">
        <v>35</v>
      </c>
      <c r="M19" s="12"/>
      <c r="N19" s="12"/>
      <c r="O19" s="12"/>
      <c r="P19" s="12"/>
      <c r="Q19" s="12"/>
      <c r="R19" s="13"/>
      <c r="S19" s="13"/>
      <c r="T19" s="13"/>
      <c r="U19" s="14" t="str">
        <f t="shared" si="0"/>
        <v/>
      </c>
      <c r="V19" s="14">
        <f t="shared" si="1"/>
        <v>1</v>
      </c>
      <c r="W19" s="14" t="str">
        <f t="shared" si="2"/>
        <v/>
      </c>
      <c r="X19" s="14" t="str">
        <f t="shared" si="3"/>
        <v>Pendente</v>
      </c>
      <c r="Y19" s="14" t="str">
        <f t="shared" si="4"/>
        <v>Pendente</v>
      </c>
    </row>
    <row r="20" spans="1:25" s="15" customFormat="1" ht="36.9">
      <c r="A20" s="11" t="s">
        <v>92</v>
      </c>
      <c r="B20" s="11" t="s">
        <v>88</v>
      </c>
      <c r="C20" s="11" t="s">
        <v>93</v>
      </c>
      <c r="D20" s="11" t="s">
        <v>30</v>
      </c>
      <c r="E20" s="11" t="s">
        <v>31</v>
      </c>
      <c r="F20" s="11">
        <v>1</v>
      </c>
      <c r="G20" s="11" t="s">
        <v>94</v>
      </c>
      <c r="H20" s="11" t="s">
        <v>33</v>
      </c>
      <c r="I20" s="11" t="s">
        <v>95</v>
      </c>
      <c r="J20" s="12" t="s">
        <v>35</v>
      </c>
      <c r="K20" s="12"/>
      <c r="L20" s="12" t="s">
        <v>35</v>
      </c>
      <c r="M20" s="12"/>
      <c r="N20" s="12"/>
      <c r="O20" s="12"/>
      <c r="P20" s="12"/>
      <c r="Q20" s="12"/>
      <c r="R20" s="13"/>
      <c r="S20" s="13"/>
      <c r="T20" s="13"/>
      <c r="U20" s="14" t="str">
        <f t="shared" si="0"/>
        <v/>
      </c>
      <c r="V20" s="14">
        <f t="shared" si="1"/>
        <v>1</v>
      </c>
      <c r="W20" s="14" t="str">
        <f t="shared" si="2"/>
        <v/>
      </c>
      <c r="X20" s="14" t="str">
        <f t="shared" si="3"/>
        <v>Pendente</v>
      </c>
      <c r="Y20" s="14" t="str">
        <f t="shared" si="4"/>
        <v>Pendente</v>
      </c>
    </row>
    <row r="21" spans="1:25" s="15" customFormat="1" ht="36.9">
      <c r="A21" s="11" t="s">
        <v>96</v>
      </c>
      <c r="B21" s="11" t="s">
        <v>88</v>
      </c>
      <c r="C21" s="11" t="s">
        <v>97</v>
      </c>
      <c r="D21" s="11" t="s">
        <v>30</v>
      </c>
      <c r="E21" s="11" t="s">
        <v>31</v>
      </c>
      <c r="F21" s="11">
        <v>1</v>
      </c>
      <c r="G21" s="11" t="s">
        <v>98</v>
      </c>
      <c r="H21" s="11" t="s">
        <v>33</v>
      </c>
      <c r="I21" s="11" t="s">
        <v>91</v>
      </c>
      <c r="J21" s="12" t="s">
        <v>35</v>
      </c>
      <c r="K21" s="12"/>
      <c r="L21" s="12" t="s">
        <v>35</v>
      </c>
      <c r="M21" s="12"/>
      <c r="N21" s="12"/>
      <c r="O21" s="12"/>
      <c r="P21" s="12"/>
      <c r="Q21" s="12"/>
      <c r="R21" s="13"/>
      <c r="S21" s="13"/>
      <c r="T21" s="13"/>
      <c r="U21" s="14" t="str">
        <f t="shared" si="0"/>
        <v/>
      </c>
      <c r="V21" s="14">
        <f t="shared" si="1"/>
        <v>1</v>
      </c>
      <c r="W21" s="14" t="str">
        <f t="shared" si="2"/>
        <v/>
      </c>
      <c r="X21" s="14" t="str">
        <f t="shared" si="3"/>
        <v>Pendente</v>
      </c>
      <c r="Y21" s="14" t="str">
        <f t="shared" si="4"/>
        <v>Pendente</v>
      </c>
    </row>
    <row r="22" spans="1:25" s="15" customFormat="1" ht="36.9">
      <c r="A22" s="11" t="s">
        <v>99</v>
      </c>
      <c r="B22" s="11" t="s">
        <v>88</v>
      </c>
      <c r="C22" s="11" t="s">
        <v>100</v>
      </c>
      <c r="D22" s="11" t="s">
        <v>30</v>
      </c>
      <c r="E22" s="11" t="s">
        <v>38</v>
      </c>
      <c r="F22" s="11">
        <v>1</v>
      </c>
      <c r="G22" s="11" t="s">
        <v>94</v>
      </c>
      <c r="H22" s="11" t="s">
        <v>33</v>
      </c>
      <c r="I22" s="11" t="s">
        <v>91</v>
      </c>
      <c r="J22" s="12" t="s">
        <v>35</v>
      </c>
      <c r="K22" s="12"/>
      <c r="L22" s="12" t="s">
        <v>35</v>
      </c>
      <c r="M22" s="12"/>
      <c r="N22" s="12"/>
      <c r="O22" s="12"/>
      <c r="P22" s="12"/>
      <c r="Q22" s="12"/>
      <c r="R22" s="13"/>
      <c r="S22" s="13"/>
      <c r="T22" s="13"/>
      <c r="U22" s="14" t="str">
        <f t="shared" si="0"/>
        <v/>
      </c>
      <c r="V22" s="14">
        <f t="shared" si="1"/>
        <v>1</v>
      </c>
      <c r="W22" s="14" t="str">
        <f t="shared" si="2"/>
        <v/>
      </c>
      <c r="X22" s="14" t="str">
        <f t="shared" si="3"/>
        <v>Pendente</v>
      </c>
      <c r="Y22" s="14" t="str">
        <f t="shared" si="4"/>
        <v>Pendente</v>
      </c>
    </row>
    <row r="23" spans="1:25" s="15" customFormat="1" ht="36.9">
      <c r="A23" s="11" t="s">
        <v>101</v>
      </c>
      <c r="B23" s="11" t="s">
        <v>88</v>
      </c>
      <c r="C23" s="11" t="s">
        <v>102</v>
      </c>
      <c r="D23" s="11" t="s">
        <v>30</v>
      </c>
      <c r="E23" s="11" t="s">
        <v>38</v>
      </c>
      <c r="F23" s="11">
        <v>1</v>
      </c>
      <c r="G23" s="11" t="s">
        <v>103</v>
      </c>
      <c r="H23" s="11" t="s">
        <v>33</v>
      </c>
      <c r="I23" s="11" t="s">
        <v>91</v>
      </c>
      <c r="J23" s="12" t="s">
        <v>35</v>
      </c>
      <c r="K23" s="12"/>
      <c r="L23" s="12" t="s">
        <v>35</v>
      </c>
      <c r="M23" s="12"/>
      <c r="N23" s="12"/>
      <c r="O23" s="12"/>
      <c r="P23" s="12"/>
      <c r="Q23" s="12"/>
      <c r="R23" s="13"/>
      <c r="S23" s="13"/>
      <c r="T23" s="13"/>
      <c r="U23" s="14" t="str">
        <f t="shared" si="0"/>
        <v/>
      </c>
      <c r="V23" s="14">
        <f t="shared" si="1"/>
        <v>1</v>
      </c>
      <c r="W23" s="14" t="str">
        <f t="shared" si="2"/>
        <v/>
      </c>
      <c r="X23" s="14" t="str">
        <f t="shared" si="3"/>
        <v>Pendente</v>
      </c>
      <c r="Y23" s="14" t="str">
        <f t="shared" si="4"/>
        <v>Pendente</v>
      </c>
    </row>
    <row r="24" spans="1:25" s="15" customFormat="1" ht="18.45">
      <c r="A24" s="11" t="s">
        <v>104</v>
      </c>
      <c r="B24" s="11" t="s">
        <v>88</v>
      </c>
      <c r="C24" s="11" t="s">
        <v>105</v>
      </c>
      <c r="D24" s="11" t="s">
        <v>30</v>
      </c>
      <c r="E24" s="11" t="s">
        <v>38</v>
      </c>
      <c r="F24" s="11">
        <v>1</v>
      </c>
      <c r="G24" s="11" t="s">
        <v>106</v>
      </c>
      <c r="H24" s="11" t="s">
        <v>33</v>
      </c>
      <c r="I24" s="11" t="s">
        <v>91</v>
      </c>
      <c r="J24" s="12" t="s">
        <v>35</v>
      </c>
      <c r="K24" s="12"/>
      <c r="L24" s="12" t="s">
        <v>35</v>
      </c>
      <c r="M24" s="12"/>
      <c r="N24" s="12"/>
      <c r="O24" s="12"/>
      <c r="P24" s="12"/>
      <c r="Q24" s="12"/>
      <c r="R24" s="13"/>
      <c r="S24" s="13"/>
      <c r="T24" s="13"/>
      <c r="U24" s="14" t="str">
        <f t="shared" si="0"/>
        <v/>
      </c>
      <c r="V24" s="14">
        <f t="shared" si="1"/>
        <v>1</v>
      </c>
      <c r="W24" s="14" t="str">
        <f t="shared" si="2"/>
        <v/>
      </c>
      <c r="X24" s="14" t="str">
        <f t="shared" si="3"/>
        <v>Pendente</v>
      </c>
      <c r="Y24" s="14" t="str">
        <f t="shared" si="4"/>
        <v>Pendente</v>
      </c>
    </row>
    <row r="25" spans="1:25" s="15" customFormat="1" ht="55.3">
      <c r="A25" s="11" t="s">
        <v>107</v>
      </c>
      <c r="B25" s="11" t="s">
        <v>88</v>
      </c>
      <c r="C25" s="11" t="s">
        <v>108</v>
      </c>
      <c r="D25" s="11" t="s">
        <v>30</v>
      </c>
      <c r="E25" s="11" t="s">
        <v>31</v>
      </c>
      <c r="F25" s="11">
        <v>1</v>
      </c>
      <c r="G25" s="11" t="s">
        <v>109</v>
      </c>
      <c r="H25" s="11" t="s">
        <v>33</v>
      </c>
      <c r="I25" s="11" t="s">
        <v>95</v>
      </c>
      <c r="J25" s="12" t="s">
        <v>35</v>
      </c>
      <c r="K25" s="12"/>
      <c r="L25" s="12" t="s">
        <v>35</v>
      </c>
      <c r="M25" s="12"/>
      <c r="N25" s="12"/>
      <c r="O25" s="12"/>
      <c r="P25" s="12"/>
      <c r="Q25" s="12"/>
      <c r="R25" s="13"/>
      <c r="S25" s="13"/>
      <c r="T25" s="13"/>
      <c r="U25" s="14" t="str">
        <f t="shared" si="0"/>
        <v/>
      </c>
      <c r="V25" s="14">
        <f t="shared" si="1"/>
        <v>1</v>
      </c>
      <c r="W25" s="14" t="str">
        <f t="shared" si="2"/>
        <v/>
      </c>
      <c r="X25" s="14" t="str">
        <f t="shared" si="3"/>
        <v>Pendente</v>
      </c>
      <c r="Y25" s="14" t="str">
        <f t="shared" si="4"/>
        <v>Pendente</v>
      </c>
    </row>
    <row r="26" spans="1:25" s="15" customFormat="1" ht="36.9">
      <c r="A26" s="11" t="s">
        <v>110</v>
      </c>
      <c r="B26" s="11" t="s">
        <v>111</v>
      </c>
      <c r="C26" s="11" t="s">
        <v>112</v>
      </c>
      <c r="D26" s="11" t="s">
        <v>30</v>
      </c>
      <c r="E26" s="11" t="s">
        <v>31</v>
      </c>
      <c r="F26" s="11">
        <v>1</v>
      </c>
      <c r="G26" s="11" t="s">
        <v>113</v>
      </c>
      <c r="H26" s="11" t="s">
        <v>33</v>
      </c>
      <c r="I26" s="11" t="s">
        <v>114</v>
      </c>
      <c r="J26" s="12" t="s">
        <v>35</v>
      </c>
      <c r="K26" s="12"/>
      <c r="L26" s="12" t="s">
        <v>35</v>
      </c>
      <c r="M26" s="12"/>
      <c r="N26" s="12"/>
      <c r="O26" s="12"/>
      <c r="P26" s="12"/>
      <c r="Q26" s="12"/>
      <c r="R26" s="13"/>
      <c r="S26" s="13"/>
      <c r="T26" s="13"/>
      <c r="U26" s="14" t="str">
        <f t="shared" si="0"/>
        <v/>
      </c>
      <c r="V26" s="14">
        <f t="shared" si="1"/>
        <v>1</v>
      </c>
      <c r="W26" s="14" t="str">
        <f t="shared" si="2"/>
        <v/>
      </c>
      <c r="X26" s="14" t="str">
        <f t="shared" si="3"/>
        <v>Pendente</v>
      </c>
      <c r="Y26" s="14" t="str">
        <f t="shared" si="4"/>
        <v>Pendente</v>
      </c>
    </row>
    <row r="27" spans="1:25" s="15" customFormat="1" ht="36.9">
      <c r="A27" s="11" t="s">
        <v>115</v>
      </c>
      <c r="B27" s="11" t="s">
        <v>111</v>
      </c>
      <c r="C27" s="11" t="s">
        <v>116</v>
      </c>
      <c r="D27" s="11" t="s">
        <v>30</v>
      </c>
      <c r="E27" s="11" t="s">
        <v>38</v>
      </c>
      <c r="F27" s="11">
        <v>1</v>
      </c>
      <c r="G27" s="11" t="s">
        <v>117</v>
      </c>
      <c r="H27" s="11" t="s">
        <v>33</v>
      </c>
      <c r="I27" s="11" t="s">
        <v>114</v>
      </c>
      <c r="J27" s="12" t="s">
        <v>35</v>
      </c>
      <c r="K27" s="12"/>
      <c r="L27" s="12" t="s">
        <v>35</v>
      </c>
      <c r="M27" s="12"/>
      <c r="N27" s="12"/>
      <c r="O27" s="12"/>
      <c r="P27" s="12"/>
      <c r="Q27" s="12"/>
      <c r="R27" s="13"/>
      <c r="S27" s="13"/>
      <c r="T27" s="13"/>
      <c r="U27" s="14" t="str">
        <f t="shared" si="0"/>
        <v/>
      </c>
      <c r="V27" s="14">
        <f t="shared" si="1"/>
        <v>1</v>
      </c>
      <c r="W27" s="14" t="str">
        <f t="shared" si="2"/>
        <v/>
      </c>
      <c r="X27" s="14" t="str">
        <f t="shared" si="3"/>
        <v>Pendente</v>
      </c>
      <c r="Y27" s="14" t="str">
        <f t="shared" si="4"/>
        <v>Pendente</v>
      </c>
    </row>
    <row r="28" spans="1:25" s="15" customFormat="1" ht="36.9">
      <c r="A28" s="11" t="s">
        <v>118</v>
      </c>
      <c r="B28" s="11" t="s">
        <v>111</v>
      </c>
      <c r="C28" s="11" t="s">
        <v>119</v>
      </c>
      <c r="D28" s="11" t="s">
        <v>30</v>
      </c>
      <c r="E28" s="11" t="s">
        <v>38</v>
      </c>
      <c r="F28" s="11">
        <v>1</v>
      </c>
      <c r="G28" s="11" t="s">
        <v>120</v>
      </c>
      <c r="H28" s="11" t="s">
        <v>33</v>
      </c>
      <c r="I28" s="11" t="s">
        <v>114</v>
      </c>
      <c r="J28" s="12" t="s">
        <v>35</v>
      </c>
      <c r="K28" s="12"/>
      <c r="L28" s="12" t="s">
        <v>35</v>
      </c>
      <c r="M28" s="12"/>
      <c r="N28" s="12"/>
      <c r="O28" s="12"/>
      <c r="P28" s="12"/>
      <c r="Q28" s="12"/>
      <c r="R28" s="13"/>
      <c r="S28" s="13"/>
      <c r="T28" s="13"/>
      <c r="U28" s="14" t="str">
        <f t="shared" si="0"/>
        <v/>
      </c>
      <c r="V28" s="14">
        <f t="shared" si="1"/>
        <v>1</v>
      </c>
      <c r="W28" s="14" t="str">
        <f t="shared" si="2"/>
        <v/>
      </c>
      <c r="X28" s="14" t="str">
        <f t="shared" si="3"/>
        <v>Pendente</v>
      </c>
      <c r="Y28" s="14" t="str">
        <f t="shared" si="4"/>
        <v>Pendente</v>
      </c>
    </row>
    <row r="29" spans="1:25" s="15" customFormat="1" ht="36.9">
      <c r="A29" s="11" t="s">
        <v>121</v>
      </c>
      <c r="B29" s="11" t="s">
        <v>111</v>
      </c>
      <c r="C29" s="11" t="s">
        <v>122</v>
      </c>
      <c r="D29" s="11" t="s">
        <v>30</v>
      </c>
      <c r="E29" s="11" t="s">
        <v>38</v>
      </c>
      <c r="F29" s="11">
        <v>1</v>
      </c>
      <c r="G29" s="11" t="s">
        <v>123</v>
      </c>
      <c r="H29" s="11" t="s">
        <v>33</v>
      </c>
      <c r="I29" s="11" t="s">
        <v>114</v>
      </c>
      <c r="J29" s="12" t="s">
        <v>35</v>
      </c>
      <c r="K29" s="12"/>
      <c r="L29" s="12" t="s">
        <v>35</v>
      </c>
      <c r="M29" s="12"/>
      <c r="N29" s="12"/>
      <c r="O29" s="12"/>
      <c r="P29" s="12"/>
      <c r="Q29" s="12"/>
      <c r="R29" s="13"/>
      <c r="S29" s="13"/>
      <c r="T29" s="13"/>
      <c r="U29" s="14" t="str">
        <f t="shared" si="0"/>
        <v/>
      </c>
      <c r="V29" s="14">
        <f t="shared" si="1"/>
        <v>1</v>
      </c>
      <c r="W29" s="14" t="str">
        <f t="shared" si="2"/>
        <v/>
      </c>
      <c r="X29" s="14" t="str">
        <f t="shared" si="3"/>
        <v>Pendente</v>
      </c>
      <c r="Y29" s="14" t="str">
        <f t="shared" si="4"/>
        <v>Pendente</v>
      </c>
    </row>
    <row r="30" spans="1:25" s="15" customFormat="1" ht="36.9">
      <c r="A30" s="11" t="s">
        <v>124</v>
      </c>
      <c r="B30" s="11" t="s">
        <v>111</v>
      </c>
      <c r="C30" s="11" t="s">
        <v>125</v>
      </c>
      <c r="D30" s="11" t="s">
        <v>30</v>
      </c>
      <c r="E30" s="11" t="s">
        <v>38</v>
      </c>
      <c r="F30" s="11">
        <v>1</v>
      </c>
      <c r="G30" s="11" t="s">
        <v>123</v>
      </c>
      <c r="H30" s="11" t="s">
        <v>33</v>
      </c>
      <c r="I30" s="11" t="s">
        <v>114</v>
      </c>
      <c r="J30" s="12" t="s">
        <v>35</v>
      </c>
      <c r="K30" s="12"/>
      <c r="L30" s="12" t="s">
        <v>35</v>
      </c>
      <c r="M30" s="12"/>
      <c r="N30" s="12"/>
      <c r="O30" s="12"/>
      <c r="P30" s="12"/>
      <c r="Q30" s="12"/>
      <c r="R30" s="13"/>
      <c r="S30" s="13"/>
      <c r="T30" s="13"/>
      <c r="U30" s="14" t="str">
        <f t="shared" si="0"/>
        <v/>
      </c>
      <c r="V30" s="14">
        <f t="shared" si="1"/>
        <v>1</v>
      </c>
      <c r="W30" s="14" t="str">
        <f t="shared" si="2"/>
        <v/>
      </c>
      <c r="X30" s="14" t="str">
        <f t="shared" si="3"/>
        <v>Pendente</v>
      </c>
      <c r="Y30" s="14" t="str">
        <f t="shared" si="4"/>
        <v>Pendente</v>
      </c>
    </row>
    <row r="31" spans="1:25" s="15" customFormat="1" ht="55.3">
      <c r="A31" s="11" t="s">
        <v>126</v>
      </c>
      <c r="B31" s="11" t="s">
        <v>111</v>
      </c>
      <c r="C31" s="11" t="s">
        <v>127</v>
      </c>
      <c r="D31" s="11" t="s">
        <v>128</v>
      </c>
      <c r="E31" s="11" t="s">
        <v>38</v>
      </c>
      <c r="F31" s="11">
        <v>1</v>
      </c>
      <c r="G31" s="11" t="s">
        <v>123</v>
      </c>
      <c r="H31" s="11" t="s">
        <v>33</v>
      </c>
      <c r="I31" s="11" t="s">
        <v>114</v>
      </c>
      <c r="J31" s="12" t="s">
        <v>35</v>
      </c>
      <c r="K31" s="12"/>
      <c r="L31" s="12" t="s">
        <v>35</v>
      </c>
      <c r="M31" s="12"/>
      <c r="N31" s="12"/>
      <c r="O31" s="12"/>
      <c r="P31" s="12"/>
      <c r="Q31" s="12"/>
      <c r="R31" s="13"/>
      <c r="S31" s="13"/>
      <c r="T31" s="13"/>
      <c r="U31" s="14" t="str">
        <f t="shared" si="0"/>
        <v/>
      </c>
      <c r="V31" s="14">
        <f t="shared" si="1"/>
        <v>1</v>
      </c>
      <c r="W31" s="14" t="str">
        <f t="shared" si="2"/>
        <v/>
      </c>
      <c r="X31" s="14" t="str">
        <f t="shared" si="3"/>
        <v>Pendente</v>
      </c>
      <c r="Y31" s="14" t="str">
        <f t="shared" si="4"/>
        <v>Pendente</v>
      </c>
    </row>
    <row r="32" spans="1:25" s="15" customFormat="1" ht="36.9">
      <c r="A32" s="11" t="s">
        <v>129</v>
      </c>
      <c r="B32" s="11" t="s">
        <v>111</v>
      </c>
      <c r="C32" s="11" t="s">
        <v>130</v>
      </c>
      <c r="D32" s="11" t="s">
        <v>30</v>
      </c>
      <c r="E32" s="11" t="s">
        <v>31</v>
      </c>
      <c r="F32" s="11">
        <v>1</v>
      </c>
      <c r="G32" s="11" t="s">
        <v>131</v>
      </c>
      <c r="H32" s="11" t="s">
        <v>33</v>
      </c>
      <c r="I32" s="11" t="s">
        <v>132</v>
      </c>
      <c r="J32" s="12" t="s">
        <v>35</v>
      </c>
      <c r="K32" s="12"/>
      <c r="L32" s="12" t="s">
        <v>35</v>
      </c>
      <c r="M32" s="12"/>
      <c r="N32" s="12"/>
      <c r="O32" s="12"/>
      <c r="P32" s="12"/>
      <c r="Q32" s="12"/>
      <c r="R32" s="13"/>
      <c r="S32" s="13"/>
      <c r="T32" s="13"/>
      <c r="U32" s="14" t="str">
        <f t="shared" si="0"/>
        <v/>
      </c>
      <c r="V32" s="14">
        <f t="shared" si="1"/>
        <v>1</v>
      </c>
      <c r="W32" s="14" t="str">
        <f t="shared" si="2"/>
        <v/>
      </c>
      <c r="X32" s="14" t="str">
        <f t="shared" si="3"/>
        <v>Pendente</v>
      </c>
      <c r="Y32" s="14" t="str">
        <f t="shared" si="4"/>
        <v>Pendente</v>
      </c>
    </row>
    <row r="33" spans="1:25" s="15" customFormat="1" ht="36.9">
      <c r="A33" s="11" t="s">
        <v>133</v>
      </c>
      <c r="B33" s="11" t="s">
        <v>111</v>
      </c>
      <c r="C33" s="11" t="s">
        <v>134</v>
      </c>
      <c r="D33" s="11" t="s">
        <v>30</v>
      </c>
      <c r="E33" s="11" t="s">
        <v>38</v>
      </c>
      <c r="F33" s="11">
        <v>1</v>
      </c>
      <c r="G33" s="11" t="s">
        <v>123</v>
      </c>
      <c r="H33" s="11" t="s">
        <v>33</v>
      </c>
      <c r="I33" s="11" t="s">
        <v>114</v>
      </c>
      <c r="J33" s="12" t="s">
        <v>35</v>
      </c>
      <c r="K33" s="12"/>
      <c r="L33" s="12" t="s">
        <v>35</v>
      </c>
      <c r="M33" s="12"/>
      <c r="N33" s="12"/>
      <c r="O33" s="12"/>
      <c r="P33" s="12"/>
      <c r="Q33" s="12"/>
      <c r="R33" s="13"/>
      <c r="S33" s="13"/>
      <c r="T33" s="13"/>
      <c r="U33" s="14" t="str">
        <f t="shared" si="0"/>
        <v/>
      </c>
      <c r="V33" s="14">
        <f t="shared" si="1"/>
        <v>1</v>
      </c>
      <c r="W33" s="14" t="str">
        <f t="shared" si="2"/>
        <v/>
      </c>
      <c r="X33" s="14" t="str">
        <f t="shared" si="3"/>
        <v>Pendente</v>
      </c>
      <c r="Y33" s="14" t="str">
        <f t="shared" si="4"/>
        <v>Pendente</v>
      </c>
    </row>
    <row r="34" spans="1:25" s="15" customFormat="1" ht="73.75">
      <c r="A34" s="11" t="s">
        <v>135</v>
      </c>
      <c r="B34" s="11" t="s">
        <v>136</v>
      </c>
      <c r="C34" s="11" t="s">
        <v>137</v>
      </c>
      <c r="D34" s="11" t="s">
        <v>30</v>
      </c>
      <c r="E34" s="11" t="s">
        <v>31</v>
      </c>
      <c r="F34" s="11">
        <v>1</v>
      </c>
      <c r="G34" s="11" t="s">
        <v>138</v>
      </c>
      <c r="H34" s="11" t="s">
        <v>33</v>
      </c>
      <c r="I34" s="11" t="s">
        <v>139</v>
      </c>
      <c r="J34" s="12" t="s">
        <v>35</v>
      </c>
      <c r="K34" s="12"/>
      <c r="L34" s="12" t="s">
        <v>35</v>
      </c>
      <c r="M34" s="12"/>
      <c r="N34" s="12"/>
      <c r="O34" s="12"/>
      <c r="P34" s="12"/>
      <c r="Q34" s="12"/>
      <c r="R34" s="13"/>
      <c r="S34" s="13"/>
      <c r="T34" s="13"/>
      <c r="U34" s="14" t="str">
        <f t="shared" si="0"/>
        <v/>
      </c>
      <c r="V34" s="14">
        <f t="shared" si="1"/>
        <v>1</v>
      </c>
      <c r="W34" s="14" t="str">
        <f t="shared" si="2"/>
        <v/>
      </c>
      <c r="X34" s="14" t="str">
        <f t="shared" si="3"/>
        <v>Pendente</v>
      </c>
      <c r="Y34" s="14" t="str">
        <f t="shared" si="4"/>
        <v>Pendente</v>
      </c>
    </row>
    <row r="35" spans="1:25" s="15" customFormat="1" ht="73.75">
      <c r="A35" s="11" t="s">
        <v>140</v>
      </c>
      <c r="B35" s="11" t="s">
        <v>136</v>
      </c>
      <c r="C35" s="11" t="s">
        <v>141</v>
      </c>
      <c r="D35" s="11" t="s">
        <v>30</v>
      </c>
      <c r="E35" s="11" t="s">
        <v>38</v>
      </c>
      <c r="F35" s="11">
        <v>1</v>
      </c>
      <c r="G35" s="11" t="s">
        <v>142</v>
      </c>
      <c r="H35" s="11" t="s">
        <v>33</v>
      </c>
      <c r="I35" s="11" t="s">
        <v>143</v>
      </c>
      <c r="J35" s="12" t="s">
        <v>35</v>
      </c>
      <c r="K35" s="12"/>
      <c r="L35" s="12" t="s">
        <v>35</v>
      </c>
      <c r="M35" s="12"/>
      <c r="N35" s="12"/>
      <c r="O35" s="12"/>
      <c r="P35" s="12"/>
      <c r="Q35" s="12"/>
      <c r="R35" s="13"/>
      <c r="S35" s="13"/>
      <c r="T35" s="13"/>
      <c r="U35" s="14" t="str">
        <f t="shared" si="0"/>
        <v/>
      </c>
      <c r="V35" s="14">
        <f t="shared" si="1"/>
        <v>1</v>
      </c>
      <c r="W35" s="14" t="str">
        <f t="shared" si="2"/>
        <v/>
      </c>
      <c r="X35" s="14" t="str">
        <f t="shared" si="3"/>
        <v>Pendente</v>
      </c>
      <c r="Y35" s="14" t="str">
        <f t="shared" si="4"/>
        <v>Pendente</v>
      </c>
    </row>
    <row r="36" spans="1:25" s="15" customFormat="1" ht="55.3">
      <c r="A36" s="11" t="s">
        <v>144</v>
      </c>
      <c r="B36" s="11" t="s">
        <v>136</v>
      </c>
      <c r="C36" s="11" t="s">
        <v>145</v>
      </c>
      <c r="D36" s="11" t="s">
        <v>30</v>
      </c>
      <c r="E36" s="11" t="s">
        <v>38</v>
      </c>
      <c r="F36" s="11">
        <v>1</v>
      </c>
      <c r="G36" s="11" t="s">
        <v>146</v>
      </c>
      <c r="H36" s="11" t="s">
        <v>33</v>
      </c>
      <c r="I36" s="11" t="s">
        <v>143</v>
      </c>
      <c r="J36" s="12" t="s">
        <v>35</v>
      </c>
      <c r="K36" s="12"/>
      <c r="L36" s="12" t="s">
        <v>35</v>
      </c>
      <c r="M36" s="12"/>
      <c r="N36" s="12"/>
      <c r="O36" s="12"/>
      <c r="P36" s="12"/>
      <c r="Q36" s="12"/>
      <c r="R36" s="13"/>
      <c r="S36" s="13"/>
      <c r="T36" s="13"/>
      <c r="U36" s="14" t="str">
        <f t="shared" ref="U36:U67" si="5">IF(R36="Atende integralmente",1,IF(R36="Atende parcialmente",0.5,IF(R36="Não atende",0,"")))</f>
        <v/>
      </c>
      <c r="V36" s="14">
        <f t="shared" ref="V36:V67" si="6">IF(D36="Obrigatório se aplicável",IF(AND(J36="Sim",L36="Aplicável"),F36,IF(AND(J36="Não",L36="Não aplicável"),0,"")),F36)</f>
        <v>1</v>
      </c>
      <c r="W36" s="14" t="str">
        <f t="shared" ref="W36:W67" si="7">IF(OR(U36="",V36=""),"",U36*V36)</f>
        <v/>
      </c>
      <c r="X36" s="14" t="str">
        <f t="shared" ref="X36:X67" si="8">IF(OR(R36="",R36="Não avaliado"),"Pendente",IF(AND(D36="Obrigatório se aplicável",OR(J36="",K36="",L36="")),"Aplicabilidade pendente",IF(AND(OR(E36="Eliminatório",AND(E36="Eliminatório se aplicável",V36&gt;0)),R36&lt;&gt;"Atende integralmente"),"Falha eliminatória","Calculado")))</f>
        <v>Pendente</v>
      </c>
      <c r="Y36" s="14" t="str">
        <f t="shared" ref="Y36:Y67" si="9">IF(X36="Calculado",IF(I36="Não se aplica","Documental concluído","Apto documentalmente; sujeito à PoC"),X36)</f>
        <v>Pendente</v>
      </c>
    </row>
    <row r="37" spans="1:25" s="15" customFormat="1" ht="73.75">
      <c r="A37" s="11" t="s">
        <v>147</v>
      </c>
      <c r="B37" s="11" t="s">
        <v>136</v>
      </c>
      <c r="C37" s="11" t="s">
        <v>148</v>
      </c>
      <c r="D37" s="11" t="s">
        <v>30</v>
      </c>
      <c r="E37" s="11" t="s">
        <v>38</v>
      </c>
      <c r="F37" s="11">
        <v>1</v>
      </c>
      <c r="G37" s="11" t="s">
        <v>149</v>
      </c>
      <c r="H37" s="11" t="s">
        <v>33</v>
      </c>
      <c r="I37" s="11" t="s">
        <v>143</v>
      </c>
      <c r="J37" s="12" t="s">
        <v>35</v>
      </c>
      <c r="K37" s="12"/>
      <c r="L37" s="12" t="s">
        <v>35</v>
      </c>
      <c r="M37" s="12"/>
      <c r="N37" s="12"/>
      <c r="O37" s="12"/>
      <c r="P37" s="12"/>
      <c r="Q37" s="12"/>
      <c r="R37" s="13"/>
      <c r="S37" s="13"/>
      <c r="T37" s="13"/>
      <c r="U37" s="14" t="str">
        <f t="shared" si="5"/>
        <v/>
      </c>
      <c r="V37" s="14">
        <f t="shared" si="6"/>
        <v>1</v>
      </c>
      <c r="W37" s="14" t="str">
        <f t="shared" si="7"/>
        <v/>
      </c>
      <c r="X37" s="14" t="str">
        <f t="shared" si="8"/>
        <v>Pendente</v>
      </c>
      <c r="Y37" s="14" t="str">
        <f t="shared" si="9"/>
        <v>Pendente</v>
      </c>
    </row>
    <row r="38" spans="1:25" s="15" customFormat="1" ht="73.75">
      <c r="A38" s="11" t="s">
        <v>150</v>
      </c>
      <c r="B38" s="11" t="s">
        <v>136</v>
      </c>
      <c r="C38" s="11" t="s">
        <v>151</v>
      </c>
      <c r="D38" s="11" t="s">
        <v>30</v>
      </c>
      <c r="E38" s="11" t="s">
        <v>38</v>
      </c>
      <c r="F38" s="11">
        <v>1</v>
      </c>
      <c r="G38" s="11" t="s">
        <v>152</v>
      </c>
      <c r="H38" s="11" t="s">
        <v>33</v>
      </c>
      <c r="I38" s="11" t="s">
        <v>143</v>
      </c>
      <c r="J38" s="12" t="s">
        <v>35</v>
      </c>
      <c r="K38" s="12"/>
      <c r="L38" s="12" t="s">
        <v>35</v>
      </c>
      <c r="M38" s="12"/>
      <c r="N38" s="12"/>
      <c r="O38" s="12"/>
      <c r="P38" s="12"/>
      <c r="Q38" s="12"/>
      <c r="R38" s="13"/>
      <c r="S38" s="13"/>
      <c r="T38" s="13"/>
      <c r="U38" s="14" t="str">
        <f t="shared" si="5"/>
        <v/>
      </c>
      <c r="V38" s="14">
        <f t="shared" si="6"/>
        <v>1</v>
      </c>
      <c r="W38" s="14" t="str">
        <f t="shared" si="7"/>
        <v/>
      </c>
      <c r="X38" s="14" t="str">
        <f t="shared" si="8"/>
        <v>Pendente</v>
      </c>
      <c r="Y38" s="14" t="str">
        <f t="shared" si="9"/>
        <v>Pendente</v>
      </c>
    </row>
    <row r="39" spans="1:25" s="15" customFormat="1" ht="55.3">
      <c r="A39" s="11" t="s">
        <v>153</v>
      </c>
      <c r="B39" s="11" t="s">
        <v>154</v>
      </c>
      <c r="C39" s="11" t="s">
        <v>155</v>
      </c>
      <c r="D39" s="11" t="s">
        <v>30</v>
      </c>
      <c r="E39" s="11" t="s">
        <v>31</v>
      </c>
      <c r="F39" s="11">
        <v>1</v>
      </c>
      <c r="G39" s="11" t="s">
        <v>156</v>
      </c>
      <c r="H39" s="11" t="s">
        <v>33</v>
      </c>
      <c r="I39" s="11" t="s">
        <v>157</v>
      </c>
      <c r="J39" s="12" t="s">
        <v>35</v>
      </c>
      <c r="K39" s="12"/>
      <c r="L39" s="12" t="s">
        <v>35</v>
      </c>
      <c r="M39" s="12"/>
      <c r="N39" s="12"/>
      <c r="O39" s="12"/>
      <c r="P39" s="12"/>
      <c r="Q39" s="12"/>
      <c r="R39" s="13"/>
      <c r="S39" s="13"/>
      <c r="T39" s="13"/>
      <c r="U39" s="14" t="str">
        <f t="shared" si="5"/>
        <v/>
      </c>
      <c r="V39" s="14">
        <f t="shared" si="6"/>
        <v>1</v>
      </c>
      <c r="W39" s="14" t="str">
        <f t="shared" si="7"/>
        <v/>
      </c>
      <c r="X39" s="14" t="str">
        <f t="shared" si="8"/>
        <v>Pendente</v>
      </c>
      <c r="Y39" s="14" t="str">
        <f t="shared" si="9"/>
        <v>Pendente</v>
      </c>
    </row>
    <row r="40" spans="1:25" s="15" customFormat="1" ht="36.9">
      <c r="A40" s="11" t="s">
        <v>158</v>
      </c>
      <c r="B40" s="11" t="s">
        <v>154</v>
      </c>
      <c r="C40" s="11" t="s">
        <v>159</v>
      </c>
      <c r="D40" s="11" t="s">
        <v>30</v>
      </c>
      <c r="E40" s="11" t="s">
        <v>31</v>
      </c>
      <c r="F40" s="11">
        <v>1</v>
      </c>
      <c r="G40" s="11" t="s">
        <v>160</v>
      </c>
      <c r="H40" s="11" t="s">
        <v>33</v>
      </c>
      <c r="I40" s="11" t="s">
        <v>161</v>
      </c>
      <c r="J40" s="12" t="s">
        <v>35</v>
      </c>
      <c r="K40" s="12"/>
      <c r="L40" s="12" t="s">
        <v>35</v>
      </c>
      <c r="M40" s="12"/>
      <c r="N40" s="12"/>
      <c r="O40" s="12"/>
      <c r="P40" s="12"/>
      <c r="Q40" s="12"/>
      <c r="R40" s="13"/>
      <c r="S40" s="13"/>
      <c r="T40" s="13"/>
      <c r="U40" s="14" t="str">
        <f t="shared" si="5"/>
        <v/>
      </c>
      <c r="V40" s="14">
        <f t="shared" si="6"/>
        <v>1</v>
      </c>
      <c r="W40" s="14" t="str">
        <f t="shared" si="7"/>
        <v/>
      </c>
      <c r="X40" s="14" t="str">
        <f t="shared" si="8"/>
        <v>Pendente</v>
      </c>
      <c r="Y40" s="14" t="str">
        <f t="shared" si="9"/>
        <v>Pendente</v>
      </c>
    </row>
    <row r="41" spans="1:25" s="15" customFormat="1" ht="36.9">
      <c r="A41" s="11" t="s">
        <v>162</v>
      </c>
      <c r="B41" s="11" t="s">
        <v>154</v>
      </c>
      <c r="C41" s="11" t="s">
        <v>163</v>
      </c>
      <c r="D41" s="11" t="s">
        <v>30</v>
      </c>
      <c r="E41" s="11" t="s">
        <v>38</v>
      </c>
      <c r="F41" s="11">
        <v>1</v>
      </c>
      <c r="G41" s="11" t="s">
        <v>160</v>
      </c>
      <c r="H41" s="11" t="s">
        <v>33</v>
      </c>
      <c r="I41" s="11" t="s">
        <v>161</v>
      </c>
      <c r="J41" s="12" t="s">
        <v>35</v>
      </c>
      <c r="K41" s="12"/>
      <c r="L41" s="12" t="s">
        <v>35</v>
      </c>
      <c r="M41" s="12"/>
      <c r="N41" s="12"/>
      <c r="O41" s="12"/>
      <c r="P41" s="12"/>
      <c r="Q41" s="12"/>
      <c r="R41" s="13"/>
      <c r="S41" s="13"/>
      <c r="T41" s="13"/>
      <c r="U41" s="14" t="str">
        <f t="shared" si="5"/>
        <v/>
      </c>
      <c r="V41" s="14">
        <f t="shared" si="6"/>
        <v>1</v>
      </c>
      <c r="W41" s="14" t="str">
        <f t="shared" si="7"/>
        <v/>
      </c>
      <c r="X41" s="14" t="str">
        <f t="shared" si="8"/>
        <v>Pendente</v>
      </c>
      <c r="Y41" s="14" t="str">
        <f t="shared" si="9"/>
        <v>Pendente</v>
      </c>
    </row>
    <row r="42" spans="1:25" s="15" customFormat="1" ht="36.9">
      <c r="A42" s="11" t="s">
        <v>164</v>
      </c>
      <c r="B42" s="11" t="s">
        <v>154</v>
      </c>
      <c r="C42" s="11" t="s">
        <v>165</v>
      </c>
      <c r="D42" s="11" t="s">
        <v>30</v>
      </c>
      <c r="E42" s="11" t="s">
        <v>31</v>
      </c>
      <c r="F42" s="11">
        <v>1</v>
      </c>
      <c r="G42" s="11" t="s">
        <v>166</v>
      </c>
      <c r="H42" s="11" t="s">
        <v>33</v>
      </c>
      <c r="I42" s="11" t="s">
        <v>161</v>
      </c>
      <c r="J42" s="12" t="s">
        <v>35</v>
      </c>
      <c r="K42" s="12"/>
      <c r="L42" s="12" t="s">
        <v>35</v>
      </c>
      <c r="M42" s="12"/>
      <c r="N42" s="12"/>
      <c r="O42" s="12"/>
      <c r="P42" s="12"/>
      <c r="Q42" s="12"/>
      <c r="R42" s="13"/>
      <c r="S42" s="13"/>
      <c r="T42" s="13"/>
      <c r="U42" s="14" t="str">
        <f t="shared" si="5"/>
        <v/>
      </c>
      <c r="V42" s="14">
        <f t="shared" si="6"/>
        <v>1</v>
      </c>
      <c r="W42" s="14" t="str">
        <f t="shared" si="7"/>
        <v/>
      </c>
      <c r="X42" s="14" t="str">
        <f t="shared" si="8"/>
        <v>Pendente</v>
      </c>
      <c r="Y42" s="14" t="str">
        <f t="shared" si="9"/>
        <v>Pendente</v>
      </c>
    </row>
    <row r="43" spans="1:25" s="15" customFormat="1" ht="92.15">
      <c r="A43" s="11" t="s">
        <v>167</v>
      </c>
      <c r="B43" s="11" t="s">
        <v>154</v>
      </c>
      <c r="C43" s="11" t="s">
        <v>168</v>
      </c>
      <c r="D43" s="11" t="s">
        <v>128</v>
      </c>
      <c r="E43" s="11" t="s">
        <v>38</v>
      </c>
      <c r="F43" s="11">
        <v>1</v>
      </c>
      <c r="G43" s="11" t="s">
        <v>160</v>
      </c>
      <c r="H43" s="11" t="s">
        <v>33</v>
      </c>
      <c r="I43" s="11" t="s">
        <v>161</v>
      </c>
      <c r="J43" s="12" t="s">
        <v>35</v>
      </c>
      <c r="K43" s="12"/>
      <c r="L43" s="12" t="s">
        <v>35</v>
      </c>
      <c r="M43" s="12"/>
      <c r="N43" s="12"/>
      <c r="O43" s="12"/>
      <c r="P43" s="12"/>
      <c r="Q43" s="12"/>
      <c r="R43" s="13"/>
      <c r="S43" s="13"/>
      <c r="T43" s="13"/>
      <c r="U43" s="14" t="str">
        <f t="shared" si="5"/>
        <v/>
      </c>
      <c r="V43" s="14">
        <f t="shared" si="6"/>
        <v>1</v>
      </c>
      <c r="W43" s="14" t="str">
        <f t="shared" si="7"/>
        <v/>
      </c>
      <c r="X43" s="14" t="str">
        <f t="shared" si="8"/>
        <v>Pendente</v>
      </c>
      <c r="Y43" s="14" t="str">
        <f t="shared" si="9"/>
        <v>Pendente</v>
      </c>
    </row>
    <row r="44" spans="1:25" s="15" customFormat="1" ht="36.9">
      <c r="A44" s="11" t="s">
        <v>169</v>
      </c>
      <c r="B44" s="11" t="s">
        <v>154</v>
      </c>
      <c r="C44" s="11" t="s">
        <v>170</v>
      </c>
      <c r="D44" s="11" t="s">
        <v>30</v>
      </c>
      <c r="E44" s="11" t="s">
        <v>38</v>
      </c>
      <c r="F44" s="11">
        <v>1</v>
      </c>
      <c r="G44" s="11" t="s">
        <v>160</v>
      </c>
      <c r="H44" s="11" t="s">
        <v>33</v>
      </c>
      <c r="I44" s="11" t="s">
        <v>161</v>
      </c>
      <c r="J44" s="12" t="s">
        <v>35</v>
      </c>
      <c r="K44" s="12"/>
      <c r="L44" s="12" t="s">
        <v>35</v>
      </c>
      <c r="M44" s="12"/>
      <c r="N44" s="12"/>
      <c r="O44" s="12"/>
      <c r="P44" s="12"/>
      <c r="Q44" s="12"/>
      <c r="R44" s="13"/>
      <c r="S44" s="13"/>
      <c r="T44" s="13"/>
      <c r="U44" s="14" t="str">
        <f t="shared" si="5"/>
        <v/>
      </c>
      <c r="V44" s="14">
        <f t="shared" si="6"/>
        <v>1</v>
      </c>
      <c r="W44" s="14" t="str">
        <f t="shared" si="7"/>
        <v/>
      </c>
      <c r="X44" s="14" t="str">
        <f t="shared" si="8"/>
        <v>Pendente</v>
      </c>
      <c r="Y44" s="14" t="str">
        <f t="shared" si="9"/>
        <v>Pendente</v>
      </c>
    </row>
    <row r="45" spans="1:25" s="15" customFormat="1" ht="55.3">
      <c r="A45" s="11" t="s">
        <v>171</v>
      </c>
      <c r="B45" s="11" t="s">
        <v>172</v>
      </c>
      <c r="C45" s="11" t="s">
        <v>173</v>
      </c>
      <c r="D45" s="11" t="s">
        <v>30</v>
      </c>
      <c r="E45" s="11" t="s">
        <v>31</v>
      </c>
      <c r="F45" s="11">
        <v>1</v>
      </c>
      <c r="G45" s="11" t="s">
        <v>174</v>
      </c>
      <c r="H45" s="11" t="s">
        <v>33</v>
      </c>
      <c r="I45" s="11" t="s">
        <v>175</v>
      </c>
      <c r="J45" s="12" t="s">
        <v>35</v>
      </c>
      <c r="K45" s="12"/>
      <c r="L45" s="12" t="s">
        <v>35</v>
      </c>
      <c r="M45" s="12"/>
      <c r="N45" s="12"/>
      <c r="O45" s="12"/>
      <c r="P45" s="12"/>
      <c r="Q45" s="12"/>
      <c r="R45" s="13"/>
      <c r="S45" s="13"/>
      <c r="T45" s="13"/>
      <c r="U45" s="14" t="str">
        <f t="shared" si="5"/>
        <v/>
      </c>
      <c r="V45" s="14">
        <f t="shared" si="6"/>
        <v>1</v>
      </c>
      <c r="W45" s="14" t="str">
        <f t="shared" si="7"/>
        <v/>
      </c>
      <c r="X45" s="14" t="str">
        <f t="shared" si="8"/>
        <v>Pendente</v>
      </c>
      <c r="Y45" s="14" t="str">
        <f t="shared" si="9"/>
        <v>Pendente</v>
      </c>
    </row>
    <row r="46" spans="1:25" s="15" customFormat="1" ht="36.9">
      <c r="A46" s="11" t="s">
        <v>176</v>
      </c>
      <c r="B46" s="11" t="s">
        <v>172</v>
      </c>
      <c r="C46" s="11" t="s">
        <v>177</v>
      </c>
      <c r="D46" s="11" t="s">
        <v>30</v>
      </c>
      <c r="E46" s="11" t="s">
        <v>38</v>
      </c>
      <c r="F46" s="11">
        <v>1</v>
      </c>
      <c r="G46" s="11" t="s">
        <v>178</v>
      </c>
      <c r="H46" s="11" t="s">
        <v>33</v>
      </c>
      <c r="I46" s="11" t="s">
        <v>179</v>
      </c>
      <c r="J46" s="12" t="s">
        <v>35</v>
      </c>
      <c r="K46" s="12"/>
      <c r="L46" s="12" t="s">
        <v>35</v>
      </c>
      <c r="M46" s="12"/>
      <c r="N46" s="12"/>
      <c r="O46" s="12"/>
      <c r="P46" s="12"/>
      <c r="Q46" s="12"/>
      <c r="R46" s="13"/>
      <c r="S46" s="13"/>
      <c r="T46" s="13"/>
      <c r="U46" s="14" t="str">
        <f t="shared" si="5"/>
        <v/>
      </c>
      <c r="V46" s="14">
        <f t="shared" si="6"/>
        <v>1</v>
      </c>
      <c r="W46" s="14" t="str">
        <f t="shared" si="7"/>
        <v/>
      </c>
      <c r="X46" s="14" t="str">
        <f t="shared" si="8"/>
        <v>Pendente</v>
      </c>
      <c r="Y46" s="14" t="str">
        <f t="shared" si="9"/>
        <v>Pendente</v>
      </c>
    </row>
    <row r="47" spans="1:25" s="15" customFormat="1" ht="36.9">
      <c r="A47" s="11" t="s">
        <v>180</v>
      </c>
      <c r="B47" s="11" t="s">
        <v>172</v>
      </c>
      <c r="C47" s="11" t="s">
        <v>181</v>
      </c>
      <c r="D47" s="11" t="s">
        <v>30</v>
      </c>
      <c r="E47" s="11" t="s">
        <v>31</v>
      </c>
      <c r="F47" s="11">
        <v>1</v>
      </c>
      <c r="G47" s="11" t="s">
        <v>178</v>
      </c>
      <c r="H47" s="11" t="s">
        <v>33</v>
      </c>
      <c r="I47" s="11" t="s">
        <v>179</v>
      </c>
      <c r="J47" s="12" t="s">
        <v>35</v>
      </c>
      <c r="K47" s="12"/>
      <c r="L47" s="12" t="s">
        <v>35</v>
      </c>
      <c r="M47" s="12"/>
      <c r="N47" s="12"/>
      <c r="O47" s="12"/>
      <c r="P47" s="12"/>
      <c r="Q47" s="12"/>
      <c r="R47" s="13"/>
      <c r="S47" s="13"/>
      <c r="T47" s="13"/>
      <c r="U47" s="14" t="str">
        <f t="shared" si="5"/>
        <v/>
      </c>
      <c r="V47" s="14">
        <f t="shared" si="6"/>
        <v>1</v>
      </c>
      <c r="W47" s="14" t="str">
        <f t="shared" si="7"/>
        <v/>
      </c>
      <c r="X47" s="14" t="str">
        <f t="shared" si="8"/>
        <v>Pendente</v>
      </c>
      <c r="Y47" s="14" t="str">
        <f t="shared" si="9"/>
        <v>Pendente</v>
      </c>
    </row>
    <row r="48" spans="1:25" s="15" customFormat="1" ht="36.9">
      <c r="A48" s="11" t="s">
        <v>182</v>
      </c>
      <c r="B48" s="11" t="s">
        <v>172</v>
      </c>
      <c r="C48" s="11" t="s">
        <v>183</v>
      </c>
      <c r="D48" s="11" t="s">
        <v>30</v>
      </c>
      <c r="E48" s="11" t="s">
        <v>38</v>
      </c>
      <c r="F48" s="11">
        <v>1</v>
      </c>
      <c r="G48" s="11" t="s">
        <v>178</v>
      </c>
      <c r="H48" s="11" t="s">
        <v>33</v>
      </c>
      <c r="I48" s="11" t="s">
        <v>179</v>
      </c>
      <c r="J48" s="12" t="s">
        <v>35</v>
      </c>
      <c r="K48" s="12"/>
      <c r="L48" s="12" t="s">
        <v>35</v>
      </c>
      <c r="M48" s="12"/>
      <c r="N48" s="12"/>
      <c r="O48" s="12"/>
      <c r="P48" s="12"/>
      <c r="Q48" s="12"/>
      <c r="R48" s="13"/>
      <c r="S48" s="13"/>
      <c r="T48" s="13"/>
      <c r="U48" s="14" t="str">
        <f t="shared" si="5"/>
        <v/>
      </c>
      <c r="V48" s="14">
        <f t="shared" si="6"/>
        <v>1</v>
      </c>
      <c r="W48" s="14" t="str">
        <f t="shared" si="7"/>
        <v/>
      </c>
      <c r="X48" s="14" t="str">
        <f t="shared" si="8"/>
        <v>Pendente</v>
      </c>
      <c r="Y48" s="14" t="str">
        <f t="shared" si="9"/>
        <v>Pendente</v>
      </c>
    </row>
    <row r="49" spans="1:25" s="15" customFormat="1" ht="36.9">
      <c r="A49" s="11" t="s">
        <v>184</v>
      </c>
      <c r="B49" s="11" t="s">
        <v>172</v>
      </c>
      <c r="C49" s="11" t="s">
        <v>185</v>
      </c>
      <c r="D49" s="11" t="s">
        <v>30</v>
      </c>
      <c r="E49" s="11" t="s">
        <v>38</v>
      </c>
      <c r="F49" s="11">
        <v>1</v>
      </c>
      <c r="G49" s="11" t="s">
        <v>178</v>
      </c>
      <c r="H49" s="11" t="s">
        <v>33</v>
      </c>
      <c r="I49" s="11" t="s">
        <v>179</v>
      </c>
      <c r="J49" s="12" t="s">
        <v>35</v>
      </c>
      <c r="K49" s="12"/>
      <c r="L49" s="12" t="s">
        <v>35</v>
      </c>
      <c r="M49" s="12"/>
      <c r="N49" s="12"/>
      <c r="O49" s="12"/>
      <c r="P49" s="12"/>
      <c r="Q49" s="12"/>
      <c r="R49" s="13"/>
      <c r="S49" s="13"/>
      <c r="T49" s="13"/>
      <c r="U49" s="14" t="str">
        <f t="shared" si="5"/>
        <v/>
      </c>
      <c r="V49" s="14">
        <f t="shared" si="6"/>
        <v>1</v>
      </c>
      <c r="W49" s="14" t="str">
        <f t="shared" si="7"/>
        <v/>
      </c>
      <c r="X49" s="14" t="str">
        <f t="shared" si="8"/>
        <v>Pendente</v>
      </c>
      <c r="Y49" s="14" t="str">
        <f t="shared" si="9"/>
        <v>Pendente</v>
      </c>
    </row>
    <row r="50" spans="1:25" s="15" customFormat="1" ht="36.9">
      <c r="A50" s="11" t="s">
        <v>186</v>
      </c>
      <c r="B50" s="11" t="s">
        <v>172</v>
      </c>
      <c r="C50" s="11" t="s">
        <v>187</v>
      </c>
      <c r="D50" s="11" t="s">
        <v>81</v>
      </c>
      <c r="E50" s="11" t="s">
        <v>82</v>
      </c>
      <c r="F50" s="11">
        <v>1</v>
      </c>
      <c r="G50" s="11" t="s">
        <v>188</v>
      </c>
      <c r="H50" s="11" t="s">
        <v>33</v>
      </c>
      <c r="I50" s="11" t="s">
        <v>179</v>
      </c>
      <c r="J50" s="12"/>
      <c r="K50" s="12"/>
      <c r="L50" s="12"/>
      <c r="M50" s="12"/>
      <c r="N50" s="12"/>
      <c r="O50" s="12"/>
      <c r="P50" s="12"/>
      <c r="Q50" s="12"/>
      <c r="R50" s="13"/>
      <c r="S50" s="13"/>
      <c r="T50" s="13"/>
      <c r="U50" s="14" t="str">
        <f t="shared" si="5"/>
        <v/>
      </c>
      <c r="V50" s="14" t="str">
        <f t="shared" si="6"/>
        <v/>
      </c>
      <c r="W50" s="14" t="str">
        <f t="shared" si="7"/>
        <v/>
      </c>
      <c r="X50" s="14" t="str">
        <f t="shared" si="8"/>
        <v>Pendente</v>
      </c>
      <c r="Y50" s="14" t="str">
        <f t="shared" si="9"/>
        <v>Pendente</v>
      </c>
    </row>
    <row r="51" spans="1:25" s="15" customFormat="1" ht="36.9">
      <c r="A51" s="11" t="s">
        <v>189</v>
      </c>
      <c r="B51" s="11" t="s">
        <v>190</v>
      </c>
      <c r="C51" s="11" t="s">
        <v>191</v>
      </c>
      <c r="D51" s="11" t="s">
        <v>30</v>
      </c>
      <c r="E51" s="11" t="s">
        <v>31</v>
      </c>
      <c r="F51" s="11">
        <v>1</v>
      </c>
      <c r="G51" s="11" t="s">
        <v>192</v>
      </c>
      <c r="H51" s="11" t="s">
        <v>33</v>
      </c>
      <c r="I51" s="11" t="s">
        <v>193</v>
      </c>
      <c r="J51" s="12" t="s">
        <v>35</v>
      </c>
      <c r="K51" s="12"/>
      <c r="L51" s="12" t="s">
        <v>35</v>
      </c>
      <c r="M51" s="12"/>
      <c r="N51" s="12"/>
      <c r="O51" s="12"/>
      <c r="P51" s="12"/>
      <c r="Q51" s="12"/>
      <c r="R51" s="13"/>
      <c r="S51" s="13"/>
      <c r="T51" s="13"/>
      <c r="U51" s="14" t="str">
        <f t="shared" si="5"/>
        <v/>
      </c>
      <c r="V51" s="14">
        <f t="shared" si="6"/>
        <v>1</v>
      </c>
      <c r="W51" s="14" t="str">
        <f t="shared" si="7"/>
        <v/>
      </c>
      <c r="X51" s="14" t="str">
        <f t="shared" si="8"/>
        <v>Pendente</v>
      </c>
      <c r="Y51" s="14" t="str">
        <f t="shared" si="9"/>
        <v>Pendente</v>
      </c>
    </row>
    <row r="52" spans="1:25" s="15" customFormat="1" ht="36.9">
      <c r="A52" s="11" t="s">
        <v>194</v>
      </c>
      <c r="B52" s="11" t="s">
        <v>190</v>
      </c>
      <c r="C52" s="11" t="s">
        <v>195</v>
      </c>
      <c r="D52" s="11" t="s">
        <v>30</v>
      </c>
      <c r="E52" s="11" t="s">
        <v>31</v>
      </c>
      <c r="F52" s="11">
        <v>1</v>
      </c>
      <c r="G52" s="11" t="s">
        <v>196</v>
      </c>
      <c r="H52" s="11" t="s">
        <v>33</v>
      </c>
      <c r="I52" s="11" t="s">
        <v>197</v>
      </c>
      <c r="J52" s="12" t="s">
        <v>35</v>
      </c>
      <c r="K52" s="12"/>
      <c r="L52" s="12" t="s">
        <v>35</v>
      </c>
      <c r="M52" s="12"/>
      <c r="N52" s="12"/>
      <c r="O52" s="12"/>
      <c r="P52" s="12"/>
      <c r="Q52" s="12"/>
      <c r="R52" s="13"/>
      <c r="S52" s="13"/>
      <c r="T52" s="13"/>
      <c r="U52" s="14" t="str">
        <f t="shared" si="5"/>
        <v/>
      </c>
      <c r="V52" s="14">
        <f t="shared" si="6"/>
        <v>1</v>
      </c>
      <c r="W52" s="14" t="str">
        <f t="shared" si="7"/>
        <v/>
      </c>
      <c r="X52" s="14" t="str">
        <f t="shared" si="8"/>
        <v>Pendente</v>
      </c>
      <c r="Y52" s="14" t="str">
        <f t="shared" si="9"/>
        <v>Pendente</v>
      </c>
    </row>
    <row r="53" spans="1:25" s="15" customFormat="1" ht="36.9">
      <c r="A53" s="11" t="s">
        <v>198</v>
      </c>
      <c r="B53" s="11" t="s">
        <v>190</v>
      </c>
      <c r="C53" s="11" t="s">
        <v>199</v>
      </c>
      <c r="D53" s="11" t="s">
        <v>30</v>
      </c>
      <c r="E53" s="11" t="s">
        <v>38</v>
      </c>
      <c r="F53" s="11">
        <v>1</v>
      </c>
      <c r="G53" s="11" t="s">
        <v>196</v>
      </c>
      <c r="H53" s="11" t="s">
        <v>33</v>
      </c>
      <c r="I53" s="11" t="s">
        <v>197</v>
      </c>
      <c r="J53" s="12" t="s">
        <v>35</v>
      </c>
      <c r="K53" s="12"/>
      <c r="L53" s="12" t="s">
        <v>35</v>
      </c>
      <c r="M53" s="12"/>
      <c r="N53" s="12"/>
      <c r="O53" s="12"/>
      <c r="P53" s="12"/>
      <c r="Q53" s="12"/>
      <c r="R53" s="13"/>
      <c r="S53" s="13"/>
      <c r="T53" s="13"/>
      <c r="U53" s="14" t="str">
        <f t="shared" si="5"/>
        <v/>
      </c>
      <c r="V53" s="14">
        <f t="shared" si="6"/>
        <v>1</v>
      </c>
      <c r="W53" s="14" t="str">
        <f t="shared" si="7"/>
        <v/>
      </c>
      <c r="X53" s="14" t="str">
        <f t="shared" si="8"/>
        <v>Pendente</v>
      </c>
      <c r="Y53" s="14" t="str">
        <f t="shared" si="9"/>
        <v>Pendente</v>
      </c>
    </row>
    <row r="54" spans="1:25" s="15" customFormat="1" ht="36.9">
      <c r="A54" s="11" t="s">
        <v>200</v>
      </c>
      <c r="B54" s="11" t="s">
        <v>190</v>
      </c>
      <c r="C54" s="11" t="s">
        <v>201</v>
      </c>
      <c r="D54" s="11" t="s">
        <v>30</v>
      </c>
      <c r="E54" s="11" t="s">
        <v>31</v>
      </c>
      <c r="F54" s="11">
        <v>1</v>
      </c>
      <c r="G54" s="11" t="s">
        <v>196</v>
      </c>
      <c r="H54" s="11" t="s">
        <v>33</v>
      </c>
      <c r="I54" s="11" t="s">
        <v>197</v>
      </c>
      <c r="J54" s="12" t="s">
        <v>35</v>
      </c>
      <c r="K54" s="12"/>
      <c r="L54" s="12" t="s">
        <v>35</v>
      </c>
      <c r="M54" s="12"/>
      <c r="N54" s="12"/>
      <c r="O54" s="12"/>
      <c r="P54" s="12"/>
      <c r="Q54" s="12"/>
      <c r="R54" s="13"/>
      <c r="S54" s="13"/>
      <c r="T54" s="13"/>
      <c r="U54" s="14" t="str">
        <f t="shared" si="5"/>
        <v/>
      </c>
      <c r="V54" s="14">
        <f t="shared" si="6"/>
        <v>1</v>
      </c>
      <c r="W54" s="14" t="str">
        <f t="shared" si="7"/>
        <v/>
      </c>
      <c r="X54" s="14" t="str">
        <f t="shared" si="8"/>
        <v>Pendente</v>
      </c>
      <c r="Y54" s="14" t="str">
        <f t="shared" si="9"/>
        <v>Pendente</v>
      </c>
    </row>
    <row r="55" spans="1:25" s="15" customFormat="1" ht="36.9">
      <c r="A55" s="11" t="s">
        <v>202</v>
      </c>
      <c r="B55" s="11" t="s">
        <v>190</v>
      </c>
      <c r="C55" s="11" t="s">
        <v>203</v>
      </c>
      <c r="D55" s="11" t="s">
        <v>30</v>
      </c>
      <c r="E55" s="11" t="s">
        <v>31</v>
      </c>
      <c r="F55" s="11">
        <v>1</v>
      </c>
      <c r="G55" s="11" t="s">
        <v>196</v>
      </c>
      <c r="H55" s="11" t="s">
        <v>33</v>
      </c>
      <c r="I55" s="11" t="s">
        <v>197</v>
      </c>
      <c r="J55" s="12" t="s">
        <v>35</v>
      </c>
      <c r="K55" s="12"/>
      <c r="L55" s="12" t="s">
        <v>35</v>
      </c>
      <c r="M55" s="12"/>
      <c r="N55" s="12"/>
      <c r="O55" s="12"/>
      <c r="P55" s="12"/>
      <c r="Q55" s="12"/>
      <c r="R55" s="13"/>
      <c r="S55" s="13"/>
      <c r="T55" s="13"/>
      <c r="U55" s="14" t="str">
        <f t="shared" si="5"/>
        <v/>
      </c>
      <c r="V55" s="14">
        <f t="shared" si="6"/>
        <v>1</v>
      </c>
      <c r="W55" s="14" t="str">
        <f t="shared" si="7"/>
        <v/>
      </c>
      <c r="X55" s="14" t="str">
        <f t="shared" si="8"/>
        <v>Pendente</v>
      </c>
      <c r="Y55" s="14" t="str">
        <f t="shared" si="9"/>
        <v>Pendente</v>
      </c>
    </row>
    <row r="56" spans="1:25" s="15" customFormat="1" ht="36.9">
      <c r="A56" s="11" t="s">
        <v>204</v>
      </c>
      <c r="B56" s="11" t="s">
        <v>190</v>
      </c>
      <c r="C56" s="11" t="s">
        <v>205</v>
      </c>
      <c r="D56" s="11" t="s">
        <v>30</v>
      </c>
      <c r="E56" s="11" t="s">
        <v>31</v>
      </c>
      <c r="F56" s="11">
        <v>1</v>
      </c>
      <c r="G56" s="11" t="s">
        <v>196</v>
      </c>
      <c r="H56" s="11" t="s">
        <v>33</v>
      </c>
      <c r="I56" s="11" t="s">
        <v>197</v>
      </c>
      <c r="J56" s="12" t="s">
        <v>35</v>
      </c>
      <c r="K56" s="12"/>
      <c r="L56" s="12" t="s">
        <v>35</v>
      </c>
      <c r="M56" s="12"/>
      <c r="N56" s="12"/>
      <c r="O56" s="12"/>
      <c r="P56" s="12"/>
      <c r="Q56" s="12"/>
      <c r="R56" s="13"/>
      <c r="S56" s="13"/>
      <c r="T56" s="13"/>
      <c r="U56" s="14" t="str">
        <f t="shared" si="5"/>
        <v/>
      </c>
      <c r="V56" s="14">
        <f t="shared" si="6"/>
        <v>1</v>
      </c>
      <c r="W56" s="14" t="str">
        <f t="shared" si="7"/>
        <v/>
      </c>
      <c r="X56" s="14" t="str">
        <f t="shared" si="8"/>
        <v>Pendente</v>
      </c>
      <c r="Y56" s="14" t="str">
        <f t="shared" si="9"/>
        <v>Pendente</v>
      </c>
    </row>
    <row r="57" spans="1:25" s="15" customFormat="1" ht="36.9">
      <c r="A57" s="11" t="s">
        <v>206</v>
      </c>
      <c r="B57" s="11" t="s">
        <v>190</v>
      </c>
      <c r="C57" s="11" t="s">
        <v>207</v>
      </c>
      <c r="D57" s="11" t="s">
        <v>30</v>
      </c>
      <c r="E57" s="11" t="s">
        <v>38</v>
      </c>
      <c r="F57" s="11">
        <v>1</v>
      </c>
      <c r="G57" s="11" t="s">
        <v>196</v>
      </c>
      <c r="H57" s="11" t="s">
        <v>33</v>
      </c>
      <c r="I57" s="11" t="s">
        <v>197</v>
      </c>
      <c r="J57" s="12" t="s">
        <v>35</v>
      </c>
      <c r="K57" s="12"/>
      <c r="L57" s="12" t="s">
        <v>35</v>
      </c>
      <c r="M57" s="12"/>
      <c r="N57" s="12"/>
      <c r="O57" s="12"/>
      <c r="P57" s="12"/>
      <c r="Q57" s="12"/>
      <c r="R57" s="13"/>
      <c r="S57" s="13"/>
      <c r="T57" s="13"/>
      <c r="U57" s="14" t="str">
        <f t="shared" si="5"/>
        <v/>
      </c>
      <c r="V57" s="14">
        <f t="shared" si="6"/>
        <v>1</v>
      </c>
      <c r="W57" s="14" t="str">
        <f t="shared" si="7"/>
        <v/>
      </c>
      <c r="X57" s="14" t="str">
        <f t="shared" si="8"/>
        <v>Pendente</v>
      </c>
      <c r="Y57" s="14" t="str">
        <f t="shared" si="9"/>
        <v>Pendente</v>
      </c>
    </row>
    <row r="58" spans="1:25" s="15" customFormat="1" ht="55.3">
      <c r="A58" s="11" t="s">
        <v>208</v>
      </c>
      <c r="B58" s="11" t="s">
        <v>209</v>
      </c>
      <c r="C58" s="11" t="s">
        <v>210</v>
      </c>
      <c r="D58" s="11" t="s">
        <v>30</v>
      </c>
      <c r="E58" s="11" t="s">
        <v>31</v>
      </c>
      <c r="F58" s="11">
        <v>1</v>
      </c>
      <c r="G58" s="11" t="s">
        <v>211</v>
      </c>
      <c r="H58" s="11" t="s">
        <v>33</v>
      </c>
      <c r="I58" s="11" t="s">
        <v>212</v>
      </c>
      <c r="J58" s="12" t="s">
        <v>35</v>
      </c>
      <c r="K58" s="12"/>
      <c r="L58" s="12" t="s">
        <v>35</v>
      </c>
      <c r="M58" s="12"/>
      <c r="N58" s="12"/>
      <c r="O58" s="12"/>
      <c r="P58" s="12"/>
      <c r="Q58" s="12"/>
      <c r="R58" s="13"/>
      <c r="S58" s="13"/>
      <c r="T58" s="13"/>
      <c r="U58" s="14" t="str">
        <f t="shared" si="5"/>
        <v/>
      </c>
      <c r="V58" s="14">
        <f t="shared" si="6"/>
        <v>1</v>
      </c>
      <c r="W58" s="14" t="str">
        <f t="shared" si="7"/>
        <v/>
      </c>
      <c r="X58" s="14" t="str">
        <f t="shared" si="8"/>
        <v>Pendente</v>
      </c>
      <c r="Y58" s="14" t="str">
        <f t="shared" si="9"/>
        <v>Pendente</v>
      </c>
    </row>
    <row r="59" spans="1:25" s="15" customFormat="1" ht="36.9">
      <c r="A59" s="11" t="s">
        <v>213</v>
      </c>
      <c r="B59" s="11" t="s">
        <v>209</v>
      </c>
      <c r="C59" s="11" t="s">
        <v>214</v>
      </c>
      <c r="D59" s="11" t="s">
        <v>30</v>
      </c>
      <c r="E59" s="11" t="s">
        <v>31</v>
      </c>
      <c r="F59" s="11">
        <v>1</v>
      </c>
      <c r="G59" s="11" t="s">
        <v>215</v>
      </c>
      <c r="H59" s="11" t="s">
        <v>33</v>
      </c>
      <c r="I59" s="11" t="s">
        <v>216</v>
      </c>
      <c r="J59" s="12" t="s">
        <v>35</v>
      </c>
      <c r="K59" s="12"/>
      <c r="L59" s="12" t="s">
        <v>35</v>
      </c>
      <c r="M59" s="12"/>
      <c r="N59" s="12"/>
      <c r="O59" s="12"/>
      <c r="P59" s="12"/>
      <c r="Q59" s="12"/>
      <c r="R59" s="13"/>
      <c r="S59" s="13"/>
      <c r="T59" s="13"/>
      <c r="U59" s="14" t="str">
        <f t="shared" si="5"/>
        <v/>
      </c>
      <c r="V59" s="14">
        <f t="shared" si="6"/>
        <v>1</v>
      </c>
      <c r="W59" s="14" t="str">
        <f t="shared" si="7"/>
        <v/>
      </c>
      <c r="X59" s="14" t="str">
        <f t="shared" si="8"/>
        <v>Pendente</v>
      </c>
      <c r="Y59" s="14" t="str">
        <f t="shared" si="9"/>
        <v>Pendente</v>
      </c>
    </row>
    <row r="60" spans="1:25" s="15" customFormat="1" ht="36.9">
      <c r="A60" s="11" t="s">
        <v>217</v>
      </c>
      <c r="B60" s="11" t="s">
        <v>209</v>
      </c>
      <c r="C60" s="11" t="s">
        <v>218</v>
      </c>
      <c r="D60" s="11" t="s">
        <v>30</v>
      </c>
      <c r="E60" s="11" t="s">
        <v>38</v>
      </c>
      <c r="F60" s="11">
        <v>1</v>
      </c>
      <c r="G60" s="11" t="s">
        <v>215</v>
      </c>
      <c r="H60" s="11" t="s">
        <v>33</v>
      </c>
      <c r="I60" s="11" t="s">
        <v>216</v>
      </c>
      <c r="J60" s="12" t="s">
        <v>35</v>
      </c>
      <c r="K60" s="12"/>
      <c r="L60" s="12" t="s">
        <v>35</v>
      </c>
      <c r="M60" s="12"/>
      <c r="N60" s="12"/>
      <c r="O60" s="12"/>
      <c r="P60" s="12"/>
      <c r="Q60" s="12"/>
      <c r="R60" s="13"/>
      <c r="S60" s="13"/>
      <c r="T60" s="13"/>
      <c r="U60" s="14" t="str">
        <f t="shared" si="5"/>
        <v/>
      </c>
      <c r="V60" s="14">
        <f t="shared" si="6"/>
        <v>1</v>
      </c>
      <c r="W60" s="14" t="str">
        <f t="shared" si="7"/>
        <v/>
      </c>
      <c r="X60" s="14" t="str">
        <f t="shared" si="8"/>
        <v>Pendente</v>
      </c>
      <c r="Y60" s="14" t="str">
        <f t="shared" si="9"/>
        <v>Pendente</v>
      </c>
    </row>
    <row r="61" spans="1:25" s="15" customFormat="1" ht="36.9">
      <c r="A61" s="11" t="s">
        <v>219</v>
      </c>
      <c r="B61" s="11" t="s">
        <v>209</v>
      </c>
      <c r="C61" s="11" t="s">
        <v>220</v>
      </c>
      <c r="D61" s="11" t="s">
        <v>30</v>
      </c>
      <c r="E61" s="11" t="s">
        <v>31</v>
      </c>
      <c r="F61" s="11">
        <v>1</v>
      </c>
      <c r="G61" s="11" t="s">
        <v>215</v>
      </c>
      <c r="H61" s="11" t="s">
        <v>33</v>
      </c>
      <c r="I61" s="11" t="s">
        <v>216</v>
      </c>
      <c r="J61" s="12" t="s">
        <v>35</v>
      </c>
      <c r="K61" s="12"/>
      <c r="L61" s="12" t="s">
        <v>35</v>
      </c>
      <c r="M61" s="12"/>
      <c r="N61" s="12"/>
      <c r="O61" s="12"/>
      <c r="P61" s="12"/>
      <c r="Q61" s="12"/>
      <c r="R61" s="13"/>
      <c r="S61" s="13"/>
      <c r="T61" s="13"/>
      <c r="U61" s="14" t="str">
        <f t="shared" si="5"/>
        <v/>
      </c>
      <c r="V61" s="14">
        <f t="shared" si="6"/>
        <v>1</v>
      </c>
      <c r="W61" s="14" t="str">
        <f t="shared" si="7"/>
        <v/>
      </c>
      <c r="X61" s="14" t="str">
        <f t="shared" si="8"/>
        <v>Pendente</v>
      </c>
      <c r="Y61" s="14" t="str">
        <f t="shared" si="9"/>
        <v>Pendente</v>
      </c>
    </row>
    <row r="62" spans="1:25" s="15" customFormat="1" ht="36.9">
      <c r="A62" s="11" t="s">
        <v>221</v>
      </c>
      <c r="B62" s="11" t="s">
        <v>209</v>
      </c>
      <c r="C62" s="11" t="s">
        <v>222</v>
      </c>
      <c r="D62" s="11" t="s">
        <v>30</v>
      </c>
      <c r="E62" s="11" t="s">
        <v>38</v>
      </c>
      <c r="F62" s="11">
        <v>1</v>
      </c>
      <c r="G62" s="11" t="s">
        <v>215</v>
      </c>
      <c r="H62" s="11" t="s">
        <v>33</v>
      </c>
      <c r="I62" s="11" t="s">
        <v>216</v>
      </c>
      <c r="J62" s="12" t="s">
        <v>35</v>
      </c>
      <c r="K62" s="12"/>
      <c r="L62" s="12" t="s">
        <v>35</v>
      </c>
      <c r="M62" s="12"/>
      <c r="N62" s="12"/>
      <c r="O62" s="12"/>
      <c r="P62" s="12"/>
      <c r="Q62" s="12"/>
      <c r="R62" s="13"/>
      <c r="S62" s="13"/>
      <c r="T62" s="13"/>
      <c r="U62" s="14" t="str">
        <f t="shared" si="5"/>
        <v/>
      </c>
      <c r="V62" s="14">
        <f t="shared" si="6"/>
        <v>1</v>
      </c>
      <c r="W62" s="14" t="str">
        <f t="shared" si="7"/>
        <v/>
      </c>
      <c r="X62" s="14" t="str">
        <f t="shared" si="8"/>
        <v>Pendente</v>
      </c>
      <c r="Y62" s="14" t="str">
        <f t="shared" si="9"/>
        <v>Pendente</v>
      </c>
    </row>
    <row r="63" spans="1:25" s="15" customFormat="1" ht="36.9">
      <c r="A63" s="11" t="s">
        <v>223</v>
      </c>
      <c r="B63" s="11" t="s">
        <v>224</v>
      </c>
      <c r="C63" s="11" t="s">
        <v>225</v>
      </c>
      <c r="D63" s="11" t="s">
        <v>30</v>
      </c>
      <c r="E63" s="11" t="s">
        <v>31</v>
      </c>
      <c r="F63" s="11">
        <v>1</v>
      </c>
      <c r="G63" s="11" t="s">
        <v>94</v>
      </c>
      <c r="H63" s="11" t="s">
        <v>33</v>
      </c>
      <c r="I63" s="11" t="s">
        <v>226</v>
      </c>
      <c r="J63" s="12" t="s">
        <v>35</v>
      </c>
      <c r="K63" s="12"/>
      <c r="L63" s="12" t="s">
        <v>35</v>
      </c>
      <c r="M63" s="12"/>
      <c r="N63" s="12"/>
      <c r="O63" s="12"/>
      <c r="P63" s="12"/>
      <c r="Q63" s="12"/>
      <c r="R63" s="13"/>
      <c r="S63" s="13"/>
      <c r="T63" s="13"/>
      <c r="U63" s="14" t="str">
        <f t="shared" si="5"/>
        <v/>
      </c>
      <c r="V63" s="14">
        <f t="shared" si="6"/>
        <v>1</v>
      </c>
      <c r="W63" s="14" t="str">
        <f t="shared" si="7"/>
        <v/>
      </c>
      <c r="X63" s="14" t="str">
        <f t="shared" si="8"/>
        <v>Pendente</v>
      </c>
      <c r="Y63" s="14" t="str">
        <f t="shared" si="9"/>
        <v>Pendente</v>
      </c>
    </row>
    <row r="64" spans="1:25" s="15" customFormat="1" ht="36.9">
      <c r="A64" s="11" t="s">
        <v>227</v>
      </c>
      <c r="B64" s="11" t="s">
        <v>224</v>
      </c>
      <c r="C64" s="11" t="s">
        <v>228</v>
      </c>
      <c r="D64" s="11" t="s">
        <v>30</v>
      </c>
      <c r="E64" s="11" t="s">
        <v>31</v>
      </c>
      <c r="F64" s="11">
        <v>1</v>
      </c>
      <c r="G64" s="11" t="s">
        <v>229</v>
      </c>
      <c r="H64" s="11" t="s">
        <v>33</v>
      </c>
      <c r="I64" s="11" t="s">
        <v>230</v>
      </c>
      <c r="J64" s="12" t="s">
        <v>35</v>
      </c>
      <c r="K64" s="12"/>
      <c r="L64" s="12" t="s">
        <v>35</v>
      </c>
      <c r="M64" s="12"/>
      <c r="N64" s="12"/>
      <c r="O64" s="12"/>
      <c r="P64" s="12"/>
      <c r="Q64" s="12"/>
      <c r="R64" s="13"/>
      <c r="S64" s="13"/>
      <c r="T64" s="13"/>
      <c r="U64" s="14" t="str">
        <f t="shared" si="5"/>
        <v/>
      </c>
      <c r="V64" s="14">
        <f t="shared" si="6"/>
        <v>1</v>
      </c>
      <c r="W64" s="14" t="str">
        <f t="shared" si="7"/>
        <v/>
      </c>
      <c r="X64" s="14" t="str">
        <f t="shared" si="8"/>
        <v>Pendente</v>
      </c>
      <c r="Y64" s="14" t="str">
        <f t="shared" si="9"/>
        <v>Pendente</v>
      </c>
    </row>
    <row r="65" spans="1:25" s="15" customFormat="1" ht="36.9">
      <c r="A65" s="11" t="s">
        <v>231</v>
      </c>
      <c r="B65" s="11" t="s">
        <v>224</v>
      </c>
      <c r="C65" s="11" t="s">
        <v>232</v>
      </c>
      <c r="D65" s="11" t="s">
        <v>30</v>
      </c>
      <c r="E65" s="11" t="s">
        <v>31</v>
      </c>
      <c r="F65" s="11">
        <v>1</v>
      </c>
      <c r="G65" s="11" t="s">
        <v>233</v>
      </c>
      <c r="H65" s="11" t="s">
        <v>33</v>
      </c>
      <c r="I65" s="11" t="s">
        <v>230</v>
      </c>
      <c r="J65" s="12" t="s">
        <v>35</v>
      </c>
      <c r="K65" s="12"/>
      <c r="L65" s="12" t="s">
        <v>35</v>
      </c>
      <c r="M65" s="12"/>
      <c r="N65" s="12"/>
      <c r="O65" s="12"/>
      <c r="P65" s="12"/>
      <c r="Q65" s="12"/>
      <c r="R65" s="13"/>
      <c r="S65" s="13"/>
      <c r="T65" s="13"/>
      <c r="U65" s="14" t="str">
        <f t="shared" si="5"/>
        <v/>
      </c>
      <c r="V65" s="14">
        <f t="shared" si="6"/>
        <v>1</v>
      </c>
      <c r="W65" s="14" t="str">
        <f t="shared" si="7"/>
        <v/>
      </c>
      <c r="X65" s="14" t="str">
        <f t="shared" si="8"/>
        <v>Pendente</v>
      </c>
      <c r="Y65" s="14" t="str">
        <f t="shared" si="9"/>
        <v>Pendente</v>
      </c>
    </row>
    <row r="66" spans="1:25" s="15" customFormat="1" ht="36.9">
      <c r="A66" s="11" t="s">
        <v>234</v>
      </c>
      <c r="B66" s="11" t="s">
        <v>224</v>
      </c>
      <c r="C66" s="11" t="s">
        <v>235</v>
      </c>
      <c r="D66" s="11" t="s">
        <v>30</v>
      </c>
      <c r="E66" s="11" t="s">
        <v>38</v>
      </c>
      <c r="F66" s="11">
        <v>1</v>
      </c>
      <c r="G66" s="11" t="s">
        <v>233</v>
      </c>
      <c r="H66" s="11" t="s">
        <v>33</v>
      </c>
      <c r="I66" s="11" t="s">
        <v>230</v>
      </c>
      <c r="J66" s="12" t="s">
        <v>35</v>
      </c>
      <c r="K66" s="12"/>
      <c r="L66" s="12" t="s">
        <v>35</v>
      </c>
      <c r="M66" s="12"/>
      <c r="N66" s="12"/>
      <c r="O66" s="12"/>
      <c r="P66" s="12"/>
      <c r="Q66" s="12"/>
      <c r="R66" s="13"/>
      <c r="S66" s="13"/>
      <c r="T66" s="13"/>
      <c r="U66" s="14" t="str">
        <f t="shared" si="5"/>
        <v/>
      </c>
      <c r="V66" s="14">
        <f t="shared" si="6"/>
        <v>1</v>
      </c>
      <c r="W66" s="14" t="str">
        <f t="shared" si="7"/>
        <v/>
      </c>
      <c r="X66" s="14" t="str">
        <f t="shared" si="8"/>
        <v>Pendente</v>
      </c>
      <c r="Y66" s="14" t="str">
        <f t="shared" si="9"/>
        <v>Pendente</v>
      </c>
    </row>
    <row r="67" spans="1:25" s="15" customFormat="1" ht="36.9">
      <c r="A67" s="11" t="s">
        <v>236</v>
      </c>
      <c r="B67" s="11" t="s">
        <v>224</v>
      </c>
      <c r="C67" s="11" t="s">
        <v>237</v>
      </c>
      <c r="D67" s="11" t="s">
        <v>81</v>
      </c>
      <c r="E67" s="11" t="s">
        <v>82</v>
      </c>
      <c r="F67" s="11">
        <v>1</v>
      </c>
      <c r="G67" s="11" t="s">
        <v>238</v>
      </c>
      <c r="H67" s="11" t="s">
        <v>33</v>
      </c>
      <c r="I67" s="11" t="s">
        <v>230</v>
      </c>
      <c r="J67" s="12"/>
      <c r="K67" s="12"/>
      <c r="L67" s="12"/>
      <c r="M67" s="12"/>
      <c r="N67" s="12"/>
      <c r="O67" s="12"/>
      <c r="P67" s="12"/>
      <c r="Q67" s="12"/>
      <c r="R67" s="13"/>
      <c r="S67" s="13"/>
      <c r="T67" s="13"/>
      <c r="U67" s="14" t="str">
        <f t="shared" si="5"/>
        <v/>
      </c>
      <c r="V67" s="14" t="str">
        <f t="shared" si="6"/>
        <v/>
      </c>
      <c r="W67" s="14" t="str">
        <f t="shared" si="7"/>
        <v/>
      </c>
      <c r="X67" s="14" t="str">
        <f t="shared" si="8"/>
        <v>Pendente</v>
      </c>
      <c r="Y67" s="14" t="str">
        <f t="shared" si="9"/>
        <v>Pendente</v>
      </c>
    </row>
    <row r="68" spans="1:25" s="15" customFormat="1" ht="36.9">
      <c r="A68" s="11" t="s">
        <v>239</v>
      </c>
      <c r="B68" s="11" t="s">
        <v>224</v>
      </c>
      <c r="C68" s="11" t="s">
        <v>240</v>
      </c>
      <c r="D68" s="11" t="s">
        <v>30</v>
      </c>
      <c r="E68" s="11" t="s">
        <v>38</v>
      </c>
      <c r="F68" s="11">
        <v>1</v>
      </c>
      <c r="G68" s="11" t="s">
        <v>233</v>
      </c>
      <c r="H68" s="11" t="s">
        <v>33</v>
      </c>
      <c r="I68" s="11" t="s">
        <v>230</v>
      </c>
      <c r="J68" s="12" t="s">
        <v>35</v>
      </c>
      <c r="K68" s="12"/>
      <c r="L68" s="12" t="s">
        <v>35</v>
      </c>
      <c r="M68" s="12"/>
      <c r="N68" s="12"/>
      <c r="O68" s="12"/>
      <c r="P68" s="12"/>
      <c r="Q68" s="12"/>
      <c r="R68" s="13"/>
      <c r="S68" s="13"/>
      <c r="T68" s="13"/>
      <c r="U68" s="14" t="str">
        <f t="shared" ref="U68:U104" si="10">IF(R68="Atende integralmente",1,IF(R68="Atende parcialmente",0.5,IF(R68="Não atende",0,"")))</f>
        <v/>
      </c>
      <c r="V68" s="14">
        <f t="shared" ref="V68:V104" si="11">IF(D68="Obrigatório se aplicável",IF(AND(J68="Sim",L68="Aplicável"),F68,IF(AND(J68="Não",L68="Não aplicável"),0,"")),F68)</f>
        <v>1</v>
      </c>
      <c r="W68" s="14" t="str">
        <f t="shared" ref="W68:W99" si="12">IF(OR(U68="",V68=""),"",U68*V68)</f>
        <v/>
      </c>
      <c r="X68" s="14" t="str">
        <f t="shared" ref="X68:X104" si="13">IF(OR(R68="",R68="Não avaliado"),"Pendente",IF(AND(D68="Obrigatório se aplicável",OR(J68="",K68="",L68="")),"Aplicabilidade pendente",IF(AND(OR(E68="Eliminatório",AND(E68="Eliminatório se aplicável",V68&gt;0)),R68&lt;&gt;"Atende integralmente"),"Falha eliminatória","Calculado")))</f>
        <v>Pendente</v>
      </c>
      <c r="Y68" s="14" t="str">
        <f t="shared" ref="Y68:Y99" si="14">IF(X68="Calculado",IF(I68="Não se aplica","Documental concluído","Apto documentalmente; sujeito à PoC"),X68)</f>
        <v>Pendente</v>
      </c>
    </row>
    <row r="69" spans="1:25" s="15" customFormat="1" ht="36.9">
      <c r="A69" s="11" t="s">
        <v>241</v>
      </c>
      <c r="B69" s="11" t="s">
        <v>224</v>
      </c>
      <c r="C69" s="11" t="s">
        <v>242</v>
      </c>
      <c r="D69" s="11" t="s">
        <v>30</v>
      </c>
      <c r="E69" s="11" t="s">
        <v>38</v>
      </c>
      <c r="F69" s="11">
        <v>1</v>
      </c>
      <c r="G69" s="11" t="s">
        <v>233</v>
      </c>
      <c r="H69" s="11" t="s">
        <v>33</v>
      </c>
      <c r="I69" s="11" t="s">
        <v>230</v>
      </c>
      <c r="J69" s="12" t="s">
        <v>35</v>
      </c>
      <c r="K69" s="12"/>
      <c r="L69" s="12" t="s">
        <v>35</v>
      </c>
      <c r="M69" s="12"/>
      <c r="N69" s="12"/>
      <c r="O69" s="12"/>
      <c r="P69" s="12"/>
      <c r="Q69" s="12"/>
      <c r="R69" s="13"/>
      <c r="S69" s="13"/>
      <c r="T69" s="13"/>
      <c r="U69" s="14" t="str">
        <f t="shared" si="10"/>
        <v/>
      </c>
      <c r="V69" s="14">
        <f t="shared" si="11"/>
        <v>1</v>
      </c>
      <c r="W69" s="14" t="str">
        <f t="shared" si="12"/>
        <v/>
      </c>
      <c r="X69" s="14" t="str">
        <f t="shared" si="13"/>
        <v>Pendente</v>
      </c>
      <c r="Y69" s="14" t="str">
        <f t="shared" si="14"/>
        <v>Pendente</v>
      </c>
    </row>
    <row r="70" spans="1:25" s="15" customFormat="1" ht="55.3">
      <c r="A70" s="11" t="s">
        <v>243</v>
      </c>
      <c r="B70" s="11" t="s">
        <v>244</v>
      </c>
      <c r="C70" s="11" t="s">
        <v>245</v>
      </c>
      <c r="D70" s="11" t="s">
        <v>30</v>
      </c>
      <c r="E70" s="11" t="s">
        <v>31</v>
      </c>
      <c r="F70" s="11">
        <v>1</v>
      </c>
      <c r="G70" s="11" t="s">
        <v>246</v>
      </c>
      <c r="H70" s="11" t="s">
        <v>33</v>
      </c>
      <c r="I70" s="11" t="s">
        <v>247</v>
      </c>
      <c r="J70" s="12" t="s">
        <v>35</v>
      </c>
      <c r="K70" s="12"/>
      <c r="L70" s="12" t="s">
        <v>35</v>
      </c>
      <c r="M70" s="12"/>
      <c r="N70" s="12"/>
      <c r="O70" s="12"/>
      <c r="P70" s="12"/>
      <c r="Q70" s="12"/>
      <c r="R70" s="13"/>
      <c r="S70" s="13"/>
      <c r="T70" s="13"/>
      <c r="U70" s="14" t="str">
        <f t="shared" si="10"/>
        <v/>
      </c>
      <c r="V70" s="14">
        <f t="shared" si="11"/>
        <v>1</v>
      </c>
      <c r="W70" s="14" t="str">
        <f t="shared" si="12"/>
        <v/>
      </c>
      <c r="X70" s="14" t="str">
        <f t="shared" si="13"/>
        <v>Pendente</v>
      </c>
      <c r="Y70" s="14" t="str">
        <f t="shared" si="14"/>
        <v>Pendente</v>
      </c>
    </row>
    <row r="71" spans="1:25" s="15" customFormat="1" ht="36.9">
      <c r="A71" s="11" t="s">
        <v>248</v>
      </c>
      <c r="B71" s="11" t="s">
        <v>244</v>
      </c>
      <c r="C71" s="11" t="s">
        <v>249</v>
      </c>
      <c r="D71" s="11" t="s">
        <v>30</v>
      </c>
      <c r="E71" s="11" t="s">
        <v>38</v>
      </c>
      <c r="F71" s="11">
        <v>1</v>
      </c>
      <c r="G71" s="11" t="s">
        <v>250</v>
      </c>
      <c r="H71" s="11" t="s">
        <v>33</v>
      </c>
      <c r="I71" s="11" t="s">
        <v>251</v>
      </c>
      <c r="J71" s="12" t="s">
        <v>35</v>
      </c>
      <c r="K71" s="12"/>
      <c r="L71" s="12" t="s">
        <v>35</v>
      </c>
      <c r="M71" s="12"/>
      <c r="N71" s="12"/>
      <c r="O71" s="12"/>
      <c r="P71" s="12"/>
      <c r="Q71" s="12"/>
      <c r="R71" s="13"/>
      <c r="S71" s="13"/>
      <c r="T71" s="13"/>
      <c r="U71" s="14" t="str">
        <f t="shared" si="10"/>
        <v/>
      </c>
      <c r="V71" s="14">
        <f t="shared" si="11"/>
        <v>1</v>
      </c>
      <c r="W71" s="14" t="str">
        <f t="shared" si="12"/>
        <v/>
      </c>
      <c r="X71" s="14" t="str">
        <f t="shared" si="13"/>
        <v>Pendente</v>
      </c>
      <c r="Y71" s="14" t="str">
        <f t="shared" si="14"/>
        <v>Pendente</v>
      </c>
    </row>
    <row r="72" spans="1:25" s="15" customFormat="1" ht="36.9">
      <c r="A72" s="11" t="s">
        <v>252</v>
      </c>
      <c r="B72" s="11" t="s">
        <v>244</v>
      </c>
      <c r="C72" s="11" t="s">
        <v>253</v>
      </c>
      <c r="D72" s="11" t="s">
        <v>30</v>
      </c>
      <c r="E72" s="11" t="s">
        <v>38</v>
      </c>
      <c r="F72" s="11">
        <v>1</v>
      </c>
      <c r="G72" s="11" t="s">
        <v>250</v>
      </c>
      <c r="H72" s="11" t="s">
        <v>33</v>
      </c>
      <c r="I72" s="11" t="s">
        <v>251</v>
      </c>
      <c r="J72" s="12" t="s">
        <v>35</v>
      </c>
      <c r="K72" s="12"/>
      <c r="L72" s="12" t="s">
        <v>35</v>
      </c>
      <c r="M72" s="12"/>
      <c r="N72" s="12"/>
      <c r="O72" s="12"/>
      <c r="P72" s="12"/>
      <c r="Q72" s="12"/>
      <c r="R72" s="13"/>
      <c r="S72" s="13"/>
      <c r="T72" s="13"/>
      <c r="U72" s="14" t="str">
        <f t="shared" si="10"/>
        <v/>
      </c>
      <c r="V72" s="14">
        <f t="shared" si="11"/>
        <v>1</v>
      </c>
      <c r="W72" s="14" t="str">
        <f t="shared" si="12"/>
        <v/>
      </c>
      <c r="X72" s="14" t="str">
        <f t="shared" si="13"/>
        <v>Pendente</v>
      </c>
      <c r="Y72" s="14" t="str">
        <f t="shared" si="14"/>
        <v>Pendente</v>
      </c>
    </row>
    <row r="73" spans="1:25" s="15" customFormat="1" ht="36.9">
      <c r="A73" s="11" t="s">
        <v>254</v>
      </c>
      <c r="B73" s="11" t="s">
        <v>244</v>
      </c>
      <c r="C73" s="11" t="s">
        <v>255</v>
      </c>
      <c r="D73" s="11" t="s">
        <v>30</v>
      </c>
      <c r="E73" s="11" t="s">
        <v>38</v>
      </c>
      <c r="F73" s="11">
        <v>1</v>
      </c>
      <c r="G73" s="11" t="s">
        <v>250</v>
      </c>
      <c r="H73" s="11" t="s">
        <v>33</v>
      </c>
      <c r="I73" s="11" t="s">
        <v>251</v>
      </c>
      <c r="J73" s="12" t="s">
        <v>35</v>
      </c>
      <c r="K73" s="12"/>
      <c r="L73" s="12" t="s">
        <v>35</v>
      </c>
      <c r="M73" s="12"/>
      <c r="N73" s="12"/>
      <c r="O73" s="12"/>
      <c r="P73" s="12"/>
      <c r="Q73" s="12"/>
      <c r="R73" s="13"/>
      <c r="S73" s="13"/>
      <c r="T73" s="13"/>
      <c r="U73" s="14" t="str">
        <f t="shared" si="10"/>
        <v/>
      </c>
      <c r="V73" s="14">
        <f t="shared" si="11"/>
        <v>1</v>
      </c>
      <c r="W73" s="14" t="str">
        <f t="shared" si="12"/>
        <v/>
      </c>
      <c r="X73" s="14" t="str">
        <f t="shared" si="13"/>
        <v>Pendente</v>
      </c>
      <c r="Y73" s="14" t="str">
        <f t="shared" si="14"/>
        <v>Pendente</v>
      </c>
    </row>
    <row r="74" spans="1:25" s="15" customFormat="1" ht="55.3">
      <c r="A74" s="11" t="s">
        <v>256</v>
      </c>
      <c r="B74" s="11" t="s">
        <v>244</v>
      </c>
      <c r="C74" s="11" t="s">
        <v>257</v>
      </c>
      <c r="D74" s="11" t="s">
        <v>128</v>
      </c>
      <c r="E74" s="11" t="s">
        <v>38</v>
      </c>
      <c r="F74" s="11">
        <v>1</v>
      </c>
      <c r="G74" s="11" t="s">
        <v>250</v>
      </c>
      <c r="H74" s="11" t="s">
        <v>33</v>
      </c>
      <c r="I74" s="11" t="s">
        <v>251</v>
      </c>
      <c r="J74" s="12" t="s">
        <v>35</v>
      </c>
      <c r="K74" s="12"/>
      <c r="L74" s="12" t="s">
        <v>35</v>
      </c>
      <c r="M74" s="12"/>
      <c r="N74" s="12"/>
      <c r="O74" s="12"/>
      <c r="P74" s="12"/>
      <c r="Q74" s="12"/>
      <c r="R74" s="13"/>
      <c r="S74" s="13"/>
      <c r="T74" s="13"/>
      <c r="U74" s="14" t="str">
        <f t="shared" si="10"/>
        <v/>
      </c>
      <c r="V74" s="14">
        <f t="shared" si="11"/>
        <v>1</v>
      </c>
      <c r="W74" s="14" t="str">
        <f t="shared" si="12"/>
        <v/>
      </c>
      <c r="X74" s="14" t="str">
        <f t="shared" si="13"/>
        <v>Pendente</v>
      </c>
      <c r="Y74" s="14" t="str">
        <f t="shared" si="14"/>
        <v>Pendente</v>
      </c>
    </row>
    <row r="75" spans="1:25" s="15" customFormat="1" ht="36.9">
      <c r="A75" s="11" t="s">
        <v>258</v>
      </c>
      <c r="B75" s="11" t="s">
        <v>259</v>
      </c>
      <c r="C75" s="11" t="s">
        <v>260</v>
      </c>
      <c r="D75" s="11" t="s">
        <v>30</v>
      </c>
      <c r="E75" s="11" t="s">
        <v>38</v>
      </c>
      <c r="F75" s="11">
        <v>1</v>
      </c>
      <c r="G75" s="11" t="s">
        <v>261</v>
      </c>
      <c r="H75" s="11" t="s">
        <v>33</v>
      </c>
      <c r="I75" s="11" t="s">
        <v>262</v>
      </c>
      <c r="J75" s="12" t="s">
        <v>35</v>
      </c>
      <c r="K75" s="12"/>
      <c r="L75" s="12" t="s">
        <v>35</v>
      </c>
      <c r="M75" s="12"/>
      <c r="N75" s="12"/>
      <c r="O75" s="12"/>
      <c r="P75" s="12"/>
      <c r="Q75" s="12"/>
      <c r="R75" s="13"/>
      <c r="S75" s="13"/>
      <c r="T75" s="13"/>
      <c r="U75" s="14" t="str">
        <f t="shared" si="10"/>
        <v/>
      </c>
      <c r="V75" s="14">
        <f t="shared" si="11"/>
        <v>1</v>
      </c>
      <c r="W75" s="14" t="str">
        <f t="shared" si="12"/>
        <v/>
      </c>
      <c r="X75" s="14" t="str">
        <f t="shared" si="13"/>
        <v>Pendente</v>
      </c>
      <c r="Y75" s="14" t="str">
        <f t="shared" si="14"/>
        <v>Pendente</v>
      </c>
    </row>
    <row r="76" spans="1:25" s="15" customFormat="1" ht="36.9">
      <c r="A76" s="11" t="s">
        <v>263</v>
      </c>
      <c r="B76" s="11" t="s">
        <v>259</v>
      </c>
      <c r="C76" s="11" t="s">
        <v>264</v>
      </c>
      <c r="D76" s="11" t="s">
        <v>30</v>
      </c>
      <c r="E76" s="11" t="s">
        <v>38</v>
      </c>
      <c r="F76" s="11">
        <v>1</v>
      </c>
      <c r="G76" s="11" t="s">
        <v>261</v>
      </c>
      <c r="H76" s="11" t="s">
        <v>33</v>
      </c>
      <c r="I76" s="11" t="s">
        <v>262</v>
      </c>
      <c r="J76" s="12" t="s">
        <v>35</v>
      </c>
      <c r="K76" s="12"/>
      <c r="L76" s="12" t="s">
        <v>35</v>
      </c>
      <c r="M76" s="12"/>
      <c r="N76" s="12"/>
      <c r="O76" s="12"/>
      <c r="P76" s="12"/>
      <c r="Q76" s="12"/>
      <c r="R76" s="13"/>
      <c r="S76" s="13"/>
      <c r="T76" s="13"/>
      <c r="U76" s="14" t="str">
        <f t="shared" si="10"/>
        <v/>
      </c>
      <c r="V76" s="14">
        <f t="shared" si="11"/>
        <v>1</v>
      </c>
      <c r="W76" s="14" t="str">
        <f t="shared" si="12"/>
        <v/>
      </c>
      <c r="X76" s="14" t="str">
        <f t="shared" si="13"/>
        <v>Pendente</v>
      </c>
      <c r="Y76" s="14" t="str">
        <f t="shared" si="14"/>
        <v>Pendente</v>
      </c>
    </row>
    <row r="77" spans="1:25" s="15" customFormat="1" ht="36.9">
      <c r="A77" s="11" t="s">
        <v>265</v>
      </c>
      <c r="B77" s="11" t="s">
        <v>259</v>
      </c>
      <c r="C77" s="11" t="s">
        <v>266</v>
      </c>
      <c r="D77" s="11" t="s">
        <v>30</v>
      </c>
      <c r="E77" s="11" t="s">
        <v>38</v>
      </c>
      <c r="F77" s="11">
        <v>1</v>
      </c>
      <c r="G77" s="11" t="s">
        <v>261</v>
      </c>
      <c r="H77" s="11" t="s">
        <v>33</v>
      </c>
      <c r="I77" s="11" t="s">
        <v>262</v>
      </c>
      <c r="J77" s="12" t="s">
        <v>35</v>
      </c>
      <c r="K77" s="12"/>
      <c r="L77" s="12" t="s">
        <v>35</v>
      </c>
      <c r="M77" s="12"/>
      <c r="N77" s="12"/>
      <c r="O77" s="12"/>
      <c r="P77" s="12"/>
      <c r="Q77" s="12"/>
      <c r="R77" s="13"/>
      <c r="S77" s="13"/>
      <c r="T77" s="13"/>
      <c r="U77" s="14" t="str">
        <f t="shared" si="10"/>
        <v/>
      </c>
      <c r="V77" s="14">
        <f t="shared" si="11"/>
        <v>1</v>
      </c>
      <c r="W77" s="14" t="str">
        <f t="shared" si="12"/>
        <v/>
      </c>
      <c r="X77" s="14" t="str">
        <f t="shared" si="13"/>
        <v>Pendente</v>
      </c>
      <c r="Y77" s="14" t="str">
        <f t="shared" si="14"/>
        <v>Pendente</v>
      </c>
    </row>
    <row r="78" spans="1:25" s="15" customFormat="1" ht="36.9">
      <c r="A78" s="11" t="s">
        <v>267</v>
      </c>
      <c r="B78" s="11" t="s">
        <v>268</v>
      </c>
      <c r="C78" s="11" t="s">
        <v>269</v>
      </c>
      <c r="D78" s="11" t="s">
        <v>30</v>
      </c>
      <c r="E78" s="11" t="s">
        <v>31</v>
      </c>
      <c r="F78" s="11">
        <v>1</v>
      </c>
      <c r="G78" s="11" t="s">
        <v>270</v>
      </c>
      <c r="H78" s="11" t="s">
        <v>33</v>
      </c>
      <c r="I78" s="11" t="s">
        <v>271</v>
      </c>
      <c r="J78" s="12" t="s">
        <v>35</v>
      </c>
      <c r="K78" s="12"/>
      <c r="L78" s="12" t="s">
        <v>35</v>
      </c>
      <c r="M78" s="12"/>
      <c r="N78" s="12"/>
      <c r="O78" s="12"/>
      <c r="P78" s="12"/>
      <c r="Q78" s="12"/>
      <c r="R78" s="13"/>
      <c r="S78" s="13"/>
      <c r="T78" s="13"/>
      <c r="U78" s="14" t="str">
        <f t="shared" si="10"/>
        <v/>
      </c>
      <c r="V78" s="14">
        <f t="shared" si="11"/>
        <v>1</v>
      </c>
      <c r="W78" s="14" t="str">
        <f t="shared" si="12"/>
        <v/>
      </c>
      <c r="X78" s="14" t="str">
        <f t="shared" si="13"/>
        <v>Pendente</v>
      </c>
      <c r="Y78" s="14" t="str">
        <f t="shared" si="14"/>
        <v>Pendente</v>
      </c>
    </row>
    <row r="79" spans="1:25" s="15" customFormat="1" ht="36.9">
      <c r="A79" s="11" t="s">
        <v>272</v>
      </c>
      <c r="B79" s="11" t="s">
        <v>268</v>
      </c>
      <c r="C79" s="11" t="s">
        <v>273</v>
      </c>
      <c r="D79" s="11" t="s">
        <v>81</v>
      </c>
      <c r="E79" s="11" t="s">
        <v>82</v>
      </c>
      <c r="F79" s="11">
        <v>1</v>
      </c>
      <c r="G79" s="11" t="s">
        <v>274</v>
      </c>
      <c r="H79" s="11" t="s">
        <v>33</v>
      </c>
      <c r="I79" s="11" t="s">
        <v>271</v>
      </c>
      <c r="J79" s="12"/>
      <c r="K79" s="12"/>
      <c r="L79" s="12"/>
      <c r="M79" s="12"/>
      <c r="N79" s="12"/>
      <c r="O79" s="12"/>
      <c r="P79" s="12"/>
      <c r="Q79" s="12"/>
      <c r="R79" s="13"/>
      <c r="S79" s="13"/>
      <c r="T79" s="13"/>
      <c r="U79" s="14" t="str">
        <f t="shared" si="10"/>
        <v/>
      </c>
      <c r="V79" s="14" t="str">
        <f t="shared" si="11"/>
        <v/>
      </c>
      <c r="W79" s="14" t="str">
        <f t="shared" si="12"/>
        <v/>
      </c>
      <c r="X79" s="14" t="str">
        <f t="shared" si="13"/>
        <v>Pendente</v>
      </c>
      <c r="Y79" s="14" t="str">
        <f t="shared" si="14"/>
        <v>Pendente</v>
      </c>
    </row>
    <row r="80" spans="1:25" s="15" customFormat="1" ht="36.9">
      <c r="A80" s="11" t="s">
        <v>275</v>
      </c>
      <c r="B80" s="11" t="s">
        <v>276</v>
      </c>
      <c r="C80" s="11" t="s">
        <v>277</v>
      </c>
      <c r="D80" s="11" t="s">
        <v>30</v>
      </c>
      <c r="E80" s="11" t="s">
        <v>31</v>
      </c>
      <c r="F80" s="11">
        <v>1</v>
      </c>
      <c r="G80" s="11" t="s">
        <v>278</v>
      </c>
      <c r="H80" s="11" t="s">
        <v>33</v>
      </c>
      <c r="I80" s="11" t="s">
        <v>279</v>
      </c>
      <c r="J80" s="12" t="s">
        <v>35</v>
      </c>
      <c r="K80" s="12"/>
      <c r="L80" s="12" t="s">
        <v>35</v>
      </c>
      <c r="M80" s="12"/>
      <c r="N80" s="12"/>
      <c r="O80" s="12"/>
      <c r="P80" s="12"/>
      <c r="Q80" s="12"/>
      <c r="R80" s="13"/>
      <c r="S80" s="13"/>
      <c r="T80" s="13"/>
      <c r="U80" s="14" t="str">
        <f t="shared" si="10"/>
        <v/>
      </c>
      <c r="V80" s="14">
        <f t="shared" si="11"/>
        <v>1</v>
      </c>
      <c r="W80" s="14" t="str">
        <f t="shared" si="12"/>
        <v/>
      </c>
      <c r="X80" s="14" t="str">
        <f t="shared" si="13"/>
        <v>Pendente</v>
      </c>
      <c r="Y80" s="14" t="str">
        <f t="shared" si="14"/>
        <v>Pendente</v>
      </c>
    </row>
    <row r="81" spans="1:25" s="15" customFormat="1" ht="36.9">
      <c r="A81" s="11" t="s">
        <v>280</v>
      </c>
      <c r="B81" s="11" t="s">
        <v>276</v>
      </c>
      <c r="C81" s="11" t="s">
        <v>281</v>
      </c>
      <c r="D81" s="11" t="s">
        <v>81</v>
      </c>
      <c r="E81" s="11" t="s">
        <v>82</v>
      </c>
      <c r="F81" s="11">
        <v>1</v>
      </c>
      <c r="G81" s="11" t="s">
        <v>282</v>
      </c>
      <c r="H81" s="11" t="s">
        <v>33</v>
      </c>
      <c r="I81" s="11" t="s">
        <v>279</v>
      </c>
      <c r="J81" s="12"/>
      <c r="K81" s="12"/>
      <c r="L81" s="12"/>
      <c r="M81" s="12"/>
      <c r="N81" s="12"/>
      <c r="O81" s="12"/>
      <c r="P81" s="12"/>
      <c r="Q81" s="12"/>
      <c r="R81" s="13"/>
      <c r="S81" s="13"/>
      <c r="T81" s="13"/>
      <c r="U81" s="14" t="str">
        <f t="shared" si="10"/>
        <v/>
      </c>
      <c r="V81" s="14" t="str">
        <f t="shared" si="11"/>
        <v/>
      </c>
      <c r="W81" s="14" t="str">
        <f t="shared" si="12"/>
        <v/>
      </c>
      <c r="X81" s="14" t="str">
        <f t="shared" si="13"/>
        <v>Pendente</v>
      </c>
      <c r="Y81" s="14" t="str">
        <f t="shared" si="14"/>
        <v>Pendente</v>
      </c>
    </row>
    <row r="82" spans="1:25" s="15" customFormat="1" ht="36.9">
      <c r="A82" s="11" t="s">
        <v>283</v>
      </c>
      <c r="B82" s="11" t="s">
        <v>276</v>
      </c>
      <c r="C82" s="11" t="s">
        <v>284</v>
      </c>
      <c r="D82" s="11" t="s">
        <v>30</v>
      </c>
      <c r="E82" s="11" t="s">
        <v>38</v>
      </c>
      <c r="F82" s="11">
        <v>1</v>
      </c>
      <c r="G82" s="11" t="s">
        <v>285</v>
      </c>
      <c r="H82" s="11" t="s">
        <v>33</v>
      </c>
      <c r="I82" s="11" t="s">
        <v>279</v>
      </c>
      <c r="J82" s="12" t="s">
        <v>35</v>
      </c>
      <c r="K82" s="12"/>
      <c r="L82" s="12" t="s">
        <v>35</v>
      </c>
      <c r="M82" s="12"/>
      <c r="N82" s="12"/>
      <c r="O82" s="12"/>
      <c r="P82" s="12"/>
      <c r="Q82" s="12"/>
      <c r="R82" s="13"/>
      <c r="S82" s="13"/>
      <c r="T82" s="13"/>
      <c r="U82" s="14" t="str">
        <f t="shared" si="10"/>
        <v/>
      </c>
      <c r="V82" s="14">
        <f t="shared" si="11"/>
        <v>1</v>
      </c>
      <c r="W82" s="14" t="str">
        <f t="shared" si="12"/>
        <v/>
      </c>
      <c r="X82" s="14" t="str">
        <f t="shared" si="13"/>
        <v>Pendente</v>
      </c>
      <c r="Y82" s="14" t="str">
        <f t="shared" si="14"/>
        <v>Pendente</v>
      </c>
    </row>
    <row r="83" spans="1:25" s="15" customFormat="1" ht="110.6">
      <c r="A83" s="11" t="s">
        <v>286</v>
      </c>
      <c r="B83" s="11" t="s">
        <v>287</v>
      </c>
      <c r="C83" s="11" t="s">
        <v>288</v>
      </c>
      <c r="D83" s="11" t="s">
        <v>81</v>
      </c>
      <c r="E83" s="11" t="s">
        <v>82</v>
      </c>
      <c r="F83" s="11">
        <v>1</v>
      </c>
      <c r="G83" s="11" t="s">
        <v>166</v>
      </c>
      <c r="H83" s="11" t="s">
        <v>33</v>
      </c>
      <c r="I83" s="11" t="s">
        <v>289</v>
      </c>
      <c r="J83" s="12"/>
      <c r="K83" s="12"/>
      <c r="L83" s="12"/>
      <c r="M83" s="12"/>
      <c r="N83" s="12"/>
      <c r="O83" s="12"/>
      <c r="P83" s="12"/>
      <c r="Q83" s="12"/>
      <c r="R83" s="13"/>
      <c r="S83" s="13"/>
      <c r="T83" s="13"/>
      <c r="U83" s="14" t="str">
        <f t="shared" si="10"/>
        <v/>
      </c>
      <c r="V83" s="14" t="str">
        <f t="shared" si="11"/>
        <v/>
      </c>
      <c r="W83" s="14" t="str">
        <f t="shared" si="12"/>
        <v/>
      </c>
      <c r="X83" s="14" t="str">
        <f t="shared" si="13"/>
        <v>Pendente</v>
      </c>
      <c r="Y83" s="14" t="str">
        <f t="shared" si="14"/>
        <v>Pendente</v>
      </c>
    </row>
    <row r="84" spans="1:25" s="15" customFormat="1" ht="92.15">
      <c r="A84" s="11" t="s">
        <v>290</v>
      </c>
      <c r="B84" s="11" t="s">
        <v>287</v>
      </c>
      <c r="C84" s="11" t="s">
        <v>291</v>
      </c>
      <c r="D84" s="11" t="s">
        <v>128</v>
      </c>
      <c r="E84" s="11" t="s">
        <v>38</v>
      </c>
      <c r="F84" s="11">
        <v>1</v>
      </c>
      <c r="G84" s="11" t="s">
        <v>292</v>
      </c>
      <c r="H84" s="11" t="s">
        <v>33</v>
      </c>
      <c r="I84" s="11" t="s">
        <v>289</v>
      </c>
      <c r="J84" s="12" t="s">
        <v>35</v>
      </c>
      <c r="K84" s="12"/>
      <c r="L84" s="12" t="s">
        <v>35</v>
      </c>
      <c r="M84" s="12"/>
      <c r="N84" s="12"/>
      <c r="O84" s="12"/>
      <c r="P84" s="12"/>
      <c r="Q84" s="12"/>
      <c r="R84" s="13"/>
      <c r="S84" s="13"/>
      <c r="T84" s="13"/>
      <c r="U84" s="14" t="str">
        <f t="shared" si="10"/>
        <v/>
      </c>
      <c r="V84" s="14">
        <f t="shared" si="11"/>
        <v>1</v>
      </c>
      <c r="W84" s="14" t="str">
        <f t="shared" si="12"/>
        <v/>
      </c>
      <c r="X84" s="14" t="str">
        <f t="shared" si="13"/>
        <v>Pendente</v>
      </c>
      <c r="Y84" s="14" t="str">
        <f t="shared" si="14"/>
        <v>Pendente</v>
      </c>
    </row>
    <row r="85" spans="1:25" s="15" customFormat="1" ht="36.9">
      <c r="A85" s="11" t="s">
        <v>293</v>
      </c>
      <c r="B85" s="11" t="s">
        <v>294</v>
      </c>
      <c r="C85" s="11" t="s">
        <v>295</v>
      </c>
      <c r="D85" s="11" t="s">
        <v>30</v>
      </c>
      <c r="E85" s="11" t="s">
        <v>31</v>
      </c>
      <c r="F85" s="11">
        <v>1</v>
      </c>
      <c r="G85" s="11" t="s">
        <v>296</v>
      </c>
      <c r="H85" s="11" t="s">
        <v>33</v>
      </c>
      <c r="I85" s="11" t="s">
        <v>297</v>
      </c>
      <c r="J85" s="12" t="s">
        <v>35</v>
      </c>
      <c r="K85" s="12"/>
      <c r="L85" s="12" t="s">
        <v>35</v>
      </c>
      <c r="M85" s="12"/>
      <c r="N85" s="12"/>
      <c r="O85" s="12"/>
      <c r="P85" s="12"/>
      <c r="Q85" s="12"/>
      <c r="R85" s="13"/>
      <c r="S85" s="13"/>
      <c r="T85" s="13"/>
      <c r="U85" s="14" t="str">
        <f t="shared" si="10"/>
        <v/>
      </c>
      <c r="V85" s="14">
        <f t="shared" si="11"/>
        <v>1</v>
      </c>
      <c r="W85" s="14" t="str">
        <f t="shared" si="12"/>
        <v/>
      </c>
      <c r="X85" s="14" t="str">
        <f t="shared" si="13"/>
        <v>Pendente</v>
      </c>
      <c r="Y85" s="14" t="str">
        <f t="shared" si="14"/>
        <v>Pendente</v>
      </c>
    </row>
    <row r="86" spans="1:25" s="15" customFormat="1" ht="55.3">
      <c r="A86" s="11" t="s">
        <v>298</v>
      </c>
      <c r="B86" s="11" t="s">
        <v>294</v>
      </c>
      <c r="C86" s="11" t="s">
        <v>299</v>
      </c>
      <c r="D86" s="11" t="s">
        <v>30</v>
      </c>
      <c r="E86" s="11" t="s">
        <v>31</v>
      </c>
      <c r="F86" s="11">
        <v>1</v>
      </c>
      <c r="G86" s="11" t="s">
        <v>300</v>
      </c>
      <c r="H86" s="11" t="s">
        <v>33</v>
      </c>
      <c r="I86" s="11" t="s">
        <v>301</v>
      </c>
      <c r="J86" s="12" t="s">
        <v>35</v>
      </c>
      <c r="K86" s="12"/>
      <c r="L86" s="12" t="s">
        <v>35</v>
      </c>
      <c r="M86" s="12"/>
      <c r="N86" s="12"/>
      <c r="O86" s="12"/>
      <c r="P86" s="12"/>
      <c r="Q86" s="12"/>
      <c r="R86" s="13"/>
      <c r="S86" s="13"/>
      <c r="T86" s="13"/>
      <c r="U86" s="14" t="str">
        <f t="shared" si="10"/>
        <v/>
      </c>
      <c r="V86" s="14">
        <f t="shared" si="11"/>
        <v>1</v>
      </c>
      <c r="W86" s="14" t="str">
        <f t="shared" si="12"/>
        <v/>
      </c>
      <c r="X86" s="14" t="str">
        <f t="shared" si="13"/>
        <v>Pendente</v>
      </c>
      <c r="Y86" s="14" t="str">
        <f t="shared" si="14"/>
        <v>Pendente</v>
      </c>
    </row>
    <row r="87" spans="1:25" s="15" customFormat="1" ht="36.9">
      <c r="A87" s="11" t="s">
        <v>302</v>
      </c>
      <c r="B87" s="11" t="s">
        <v>294</v>
      </c>
      <c r="C87" s="11" t="s">
        <v>303</v>
      </c>
      <c r="D87" s="11" t="s">
        <v>30</v>
      </c>
      <c r="E87" s="11" t="s">
        <v>31</v>
      </c>
      <c r="F87" s="11">
        <v>1</v>
      </c>
      <c r="G87" s="11" t="s">
        <v>304</v>
      </c>
      <c r="H87" s="11" t="s">
        <v>33</v>
      </c>
      <c r="I87" s="11" t="s">
        <v>297</v>
      </c>
      <c r="J87" s="12" t="s">
        <v>35</v>
      </c>
      <c r="K87" s="12"/>
      <c r="L87" s="12" t="s">
        <v>35</v>
      </c>
      <c r="M87" s="12"/>
      <c r="N87" s="12"/>
      <c r="O87" s="12"/>
      <c r="P87" s="12"/>
      <c r="Q87" s="12"/>
      <c r="R87" s="13"/>
      <c r="S87" s="13"/>
      <c r="T87" s="13"/>
      <c r="U87" s="14" t="str">
        <f t="shared" si="10"/>
        <v/>
      </c>
      <c r="V87" s="14">
        <f t="shared" si="11"/>
        <v>1</v>
      </c>
      <c r="W87" s="14" t="str">
        <f t="shared" si="12"/>
        <v/>
      </c>
      <c r="X87" s="14" t="str">
        <f t="shared" si="13"/>
        <v>Pendente</v>
      </c>
      <c r="Y87" s="14" t="str">
        <f t="shared" si="14"/>
        <v>Pendente</v>
      </c>
    </row>
    <row r="88" spans="1:25" s="15" customFormat="1" ht="36.9">
      <c r="A88" s="11" t="s">
        <v>305</v>
      </c>
      <c r="B88" s="11" t="s">
        <v>294</v>
      </c>
      <c r="C88" s="11" t="s">
        <v>306</v>
      </c>
      <c r="D88" s="11" t="s">
        <v>30</v>
      </c>
      <c r="E88" s="11" t="s">
        <v>38</v>
      </c>
      <c r="F88" s="11">
        <v>1</v>
      </c>
      <c r="G88" s="11" t="s">
        <v>307</v>
      </c>
      <c r="H88" s="11" t="s">
        <v>35</v>
      </c>
      <c r="I88" s="11" t="s">
        <v>35</v>
      </c>
      <c r="J88" s="12" t="s">
        <v>35</v>
      </c>
      <c r="K88" s="12"/>
      <c r="L88" s="12" t="s">
        <v>35</v>
      </c>
      <c r="M88" s="12"/>
      <c r="N88" s="12"/>
      <c r="O88" s="12"/>
      <c r="P88" s="12"/>
      <c r="Q88" s="12"/>
      <c r="R88" s="13"/>
      <c r="S88" s="13"/>
      <c r="T88" s="13"/>
      <c r="U88" s="14" t="str">
        <f t="shared" si="10"/>
        <v/>
      </c>
      <c r="V88" s="14">
        <f t="shared" si="11"/>
        <v>1</v>
      </c>
      <c r="W88" s="14" t="str">
        <f t="shared" si="12"/>
        <v/>
      </c>
      <c r="X88" s="14" t="str">
        <f t="shared" si="13"/>
        <v>Pendente</v>
      </c>
      <c r="Y88" s="14" t="str">
        <f t="shared" si="14"/>
        <v>Pendente</v>
      </c>
    </row>
    <row r="89" spans="1:25" s="15" customFormat="1" ht="36.9">
      <c r="A89" s="11" t="s">
        <v>308</v>
      </c>
      <c r="B89" s="11" t="s">
        <v>309</v>
      </c>
      <c r="C89" s="11" t="s">
        <v>310</v>
      </c>
      <c r="D89" s="11" t="s">
        <v>30</v>
      </c>
      <c r="E89" s="11" t="s">
        <v>31</v>
      </c>
      <c r="F89" s="11">
        <v>1</v>
      </c>
      <c r="G89" s="11" t="s">
        <v>166</v>
      </c>
      <c r="H89" s="11" t="s">
        <v>33</v>
      </c>
      <c r="I89" s="11" t="s">
        <v>297</v>
      </c>
      <c r="J89" s="12" t="s">
        <v>35</v>
      </c>
      <c r="K89" s="12"/>
      <c r="L89" s="12" t="s">
        <v>35</v>
      </c>
      <c r="M89" s="12"/>
      <c r="N89" s="12"/>
      <c r="O89" s="12"/>
      <c r="P89" s="12"/>
      <c r="Q89" s="12"/>
      <c r="R89" s="13"/>
      <c r="S89" s="13"/>
      <c r="T89" s="13"/>
      <c r="U89" s="14" t="str">
        <f t="shared" si="10"/>
        <v/>
      </c>
      <c r="V89" s="14">
        <f t="shared" si="11"/>
        <v>1</v>
      </c>
      <c r="W89" s="14" t="str">
        <f t="shared" si="12"/>
        <v/>
      </c>
      <c r="X89" s="14" t="str">
        <f t="shared" si="13"/>
        <v>Pendente</v>
      </c>
      <c r="Y89" s="14" t="str">
        <f t="shared" si="14"/>
        <v>Pendente</v>
      </c>
    </row>
    <row r="90" spans="1:25" s="15" customFormat="1" ht="36.9">
      <c r="A90" s="11" t="s">
        <v>311</v>
      </c>
      <c r="B90" s="11" t="s">
        <v>312</v>
      </c>
      <c r="C90" s="11" t="s">
        <v>313</v>
      </c>
      <c r="D90" s="11" t="s">
        <v>30</v>
      </c>
      <c r="E90" s="11" t="s">
        <v>38</v>
      </c>
      <c r="F90" s="11">
        <v>1</v>
      </c>
      <c r="G90" s="11" t="s">
        <v>314</v>
      </c>
      <c r="H90" s="11" t="s">
        <v>35</v>
      </c>
      <c r="I90" s="11" t="s">
        <v>35</v>
      </c>
      <c r="J90" s="12" t="s">
        <v>35</v>
      </c>
      <c r="K90" s="12"/>
      <c r="L90" s="12" t="s">
        <v>35</v>
      </c>
      <c r="M90" s="12"/>
      <c r="N90" s="12"/>
      <c r="O90" s="12"/>
      <c r="P90" s="12"/>
      <c r="Q90" s="12"/>
      <c r="R90" s="13"/>
      <c r="S90" s="13"/>
      <c r="T90" s="13"/>
      <c r="U90" s="14" t="str">
        <f t="shared" si="10"/>
        <v/>
      </c>
      <c r="V90" s="14">
        <f t="shared" si="11"/>
        <v>1</v>
      </c>
      <c r="W90" s="14" t="str">
        <f t="shared" si="12"/>
        <v/>
      </c>
      <c r="X90" s="14" t="str">
        <f t="shared" si="13"/>
        <v>Pendente</v>
      </c>
      <c r="Y90" s="14" t="str">
        <f t="shared" si="14"/>
        <v>Pendente</v>
      </c>
    </row>
    <row r="91" spans="1:25" s="15" customFormat="1" ht="36.9">
      <c r="A91" s="11" t="s">
        <v>315</v>
      </c>
      <c r="B91" s="11" t="s">
        <v>316</v>
      </c>
      <c r="C91" s="11" t="s">
        <v>317</v>
      </c>
      <c r="D91" s="11" t="s">
        <v>30</v>
      </c>
      <c r="E91" s="11" t="s">
        <v>31</v>
      </c>
      <c r="F91" s="11">
        <v>1</v>
      </c>
      <c r="G91" s="11" t="s">
        <v>318</v>
      </c>
      <c r="H91" s="11" t="s">
        <v>33</v>
      </c>
      <c r="I91" s="11" t="s">
        <v>319</v>
      </c>
      <c r="J91" s="12" t="s">
        <v>35</v>
      </c>
      <c r="K91" s="12"/>
      <c r="L91" s="12" t="s">
        <v>35</v>
      </c>
      <c r="M91" s="12"/>
      <c r="N91" s="12"/>
      <c r="O91" s="12"/>
      <c r="P91" s="12"/>
      <c r="Q91" s="12"/>
      <c r="R91" s="13"/>
      <c r="S91" s="13"/>
      <c r="T91" s="13"/>
      <c r="U91" s="14" t="str">
        <f t="shared" si="10"/>
        <v/>
      </c>
      <c r="V91" s="14">
        <f t="shared" si="11"/>
        <v>1</v>
      </c>
      <c r="W91" s="14" t="str">
        <f t="shared" si="12"/>
        <v/>
      </c>
      <c r="X91" s="14" t="str">
        <f t="shared" si="13"/>
        <v>Pendente</v>
      </c>
      <c r="Y91" s="14" t="str">
        <f t="shared" si="14"/>
        <v>Pendente</v>
      </c>
    </row>
    <row r="92" spans="1:25" s="15" customFormat="1" ht="92.15">
      <c r="A92" s="11" t="s">
        <v>320</v>
      </c>
      <c r="B92" s="11" t="s">
        <v>321</v>
      </c>
      <c r="C92" s="11" t="s">
        <v>322</v>
      </c>
      <c r="D92" s="11" t="s">
        <v>30</v>
      </c>
      <c r="E92" s="11" t="s">
        <v>38</v>
      </c>
      <c r="F92" s="11">
        <v>1</v>
      </c>
      <c r="G92" s="11" t="s">
        <v>323</v>
      </c>
      <c r="H92" s="11" t="s">
        <v>35</v>
      </c>
      <c r="I92" s="11" t="s">
        <v>35</v>
      </c>
      <c r="J92" s="12" t="s">
        <v>35</v>
      </c>
      <c r="K92" s="12"/>
      <c r="L92" s="12" t="s">
        <v>35</v>
      </c>
      <c r="M92" s="12"/>
      <c r="N92" s="12"/>
      <c r="O92" s="12"/>
      <c r="P92" s="12"/>
      <c r="Q92" s="12"/>
      <c r="R92" s="13"/>
      <c r="S92" s="13"/>
      <c r="T92" s="13"/>
      <c r="U92" s="14" t="str">
        <f t="shared" si="10"/>
        <v/>
      </c>
      <c r="V92" s="14">
        <f t="shared" si="11"/>
        <v>1</v>
      </c>
      <c r="W92" s="14" t="str">
        <f t="shared" si="12"/>
        <v/>
      </c>
      <c r="X92" s="14" t="str">
        <f t="shared" si="13"/>
        <v>Pendente</v>
      </c>
      <c r="Y92" s="14" t="str">
        <f t="shared" si="14"/>
        <v>Pendente</v>
      </c>
    </row>
    <row r="93" spans="1:25" s="15" customFormat="1" ht="36.9">
      <c r="A93" s="11" t="s">
        <v>324</v>
      </c>
      <c r="B93" s="11" t="s">
        <v>321</v>
      </c>
      <c r="C93" s="11" t="s">
        <v>325</v>
      </c>
      <c r="D93" s="11" t="s">
        <v>81</v>
      </c>
      <c r="E93" s="11" t="s">
        <v>82</v>
      </c>
      <c r="F93" s="11">
        <v>1</v>
      </c>
      <c r="G93" s="11" t="s">
        <v>326</v>
      </c>
      <c r="H93" s="11" t="s">
        <v>33</v>
      </c>
      <c r="I93" s="11" t="s">
        <v>327</v>
      </c>
      <c r="J93" s="12"/>
      <c r="K93" s="12"/>
      <c r="L93" s="12"/>
      <c r="M93" s="12"/>
      <c r="N93" s="12"/>
      <c r="O93" s="12"/>
      <c r="P93" s="12"/>
      <c r="Q93" s="12"/>
      <c r="R93" s="13"/>
      <c r="S93" s="13"/>
      <c r="T93" s="13"/>
      <c r="U93" s="14" t="str">
        <f t="shared" si="10"/>
        <v/>
      </c>
      <c r="V93" s="14" t="str">
        <f t="shared" si="11"/>
        <v/>
      </c>
      <c r="W93" s="14" t="str">
        <f t="shared" si="12"/>
        <v/>
      </c>
      <c r="X93" s="14" t="str">
        <f t="shared" si="13"/>
        <v>Pendente</v>
      </c>
      <c r="Y93" s="14" t="str">
        <f t="shared" si="14"/>
        <v>Pendente</v>
      </c>
    </row>
    <row r="94" spans="1:25" s="15" customFormat="1" ht="36.9">
      <c r="A94" s="11" t="s">
        <v>328</v>
      </c>
      <c r="B94" s="11" t="s">
        <v>329</v>
      </c>
      <c r="C94" s="11" t="s">
        <v>330</v>
      </c>
      <c r="D94" s="11" t="s">
        <v>30</v>
      </c>
      <c r="E94" s="11" t="s">
        <v>31</v>
      </c>
      <c r="F94" s="11">
        <v>1</v>
      </c>
      <c r="G94" s="11" t="s">
        <v>331</v>
      </c>
      <c r="H94" s="11" t="s">
        <v>33</v>
      </c>
      <c r="I94" s="11" t="s">
        <v>332</v>
      </c>
      <c r="J94" s="12" t="s">
        <v>35</v>
      </c>
      <c r="K94" s="12"/>
      <c r="L94" s="12" t="s">
        <v>35</v>
      </c>
      <c r="M94" s="12"/>
      <c r="N94" s="12"/>
      <c r="O94" s="12"/>
      <c r="P94" s="12"/>
      <c r="Q94" s="12"/>
      <c r="R94" s="13"/>
      <c r="S94" s="13"/>
      <c r="T94" s="13"/>
      <c r="U94" s="14" t="str">
        <f t="shared" si="10"/>
        <v/>
      </c>
      <c r="V94" s="14">
        <f t="shared" si="11"/>
        <v>1</v>
      </c>
      <c r="W94" s="14" t="str">
        <f t="shared" si="12"/>
        <v/>
      </c>
      <c r="X94" s="14" t="str">
        <f t="shared" si="13"/>
        <v>Pendente</v>
      </c>
      <c r="Y94" s="14" t="str">
        <f t="shared" si="14"/>
        <v>Pendente</v>
      </c>
    </row>
    <row r="95" spans="1:25" s="15" customFormat="1" ht="36.9">
      <c r="A95" s="11" t="s">
        <v>333</v>
      </c>
      <c r="B95" s="11" t="s">
        <v>329</v>
      </c>
      <c r="C95" s="11" t="s">
        <v>334</v>
      </c>
      <c r="D95" s="11" t="s">
        <v>30</v>
      </c>
      <c r="E95" s="11" t="s">
        <v>38</v>
      </c>
      <c r="F95" s="11">
        <v>1</v>
      </c>
      <c r="G95" s="11" t="s">
        <v>335</v>
      </c>
      <c r="H95" s="11" t="s">
        <v>35</v>
      </c>
      <c r="I95" s="11" t="s">
        <v>35</v>
      </c>
      <c r="J95" s="12" t="s">
        <v>35</v>
      </c>
      <c r="K95" s="12"/>
      <c r="L95" s="12" t="s">
        <v>35</v>
      </c>
      <c r="M95" s="12"/>
      <c r="N95" s="12"/>
      <c r="O95" s="12"/>
      <c r="P95" s="12"/>
      <c r="Q95" s="12"/>
      <c r="R95" s="13"/>
      <c r="S95" s="13"/>
      <c r="T95" s="13"/>
      <c r="U95" s="14" t="str">
        <f t="shared" si="10"/>
        <v/>
      </c>
      <c r="V95" s="14">
        <f t="shared" si="11"/>
        <v>1</v>
      </c>
      <c r="W95" s="14" t="str">
        <f t="shared" si="12"/>
        <v/>
      </c>
      <c r="X95" s="14" t="str">
        <f t="shared" si="13"/>
        <v>Pendente</v>
      </c>
      <c r="Y95" s="14" t="str">
        <f t="shared" si="14"/>
        <v>Pendente</v>
      </c>
    </row>
    <row r="96" spans="1:25" s="15" customFormat="1" ht="92.15">
      <c r="A96" s="11" t="s">
        <v>336</v>
      </c>
      <c r="B96" s="11" t="s">
        <v>329</v>
      </c>
      <c r="C96" s="11" t="s">
        <v>337</v>
      </c>
      <c r="D96" s="11" t="s">
        <v>30</v>
      </c>
      <c r="E96" s="11" t="s">
        <v>31</v>
      </c>
      <c r="F96" s="11">
        <v>1</v>
      </c>
      <c r="G96" s="11" t="s">
        <v>338</v>
      </c>
      <c r="H96" s="11" t="s">
        <v>33</v>
      </c>
      <c r="I96" s="11" t="s">
        <v>332</v>
      </c>
      <c r="J96" s="12" t="s">
        <v>35</v>
      </c>
      <c r="K96" s="12"/>
      <c r="L96" s="12" t="s">
        <v>35</v>
      </c>
      <c r="M96" s="12"/>
      <c r="N96" s="12"/>
      <c r="O96" s="12"/>
      <c r="P96" s="12"/>
      <c r="Q96" s="12"/>
      <c r="R96" s="13"/>
      <c r="S96" s="13"/>
      <c r="T96" s="13"/>
      <c r="U96" s="14" t="str">
        <f t="shared" si="10"/>
        <v/>
      </c>
      <c r="V96" s="14">
        <f t="shared" si="11"/>
        <v>1</v>
      </c>
      <c r="W96" s="14" t="str">
        <f t="shared" si="12"/>
        <v/>
      </c>
      <c r="X96" s="14" t="str">
        <f t="shared" si="13"/>
        <v>Pendente</v>
      </c>
      <c r="Y96" s="14" t="str">
        <f t="shared" si="14"/>
        <v>Pendente</v>
      </c>
    </row>
    <row r="97" spans="1:25" s="15" customFormat="1" ht="36.9">
      <c r="A97" s="11" t="s">
        <v>339</v>
      </c>
      <c r="B97" s="11" t="s">
        <v>340</v>
      </c>
      <c r="C97" s="11" t="s">
        <v>341</v>
      </c>
      <c r="D97" s="11" t="s">
        <v>30</v>
      </c>
      <c r="E97" s="11" t="s">
        <v>38</v>
      </c>
      <c r="F97" s="11">
        <v>1</v>
      </c>
      <c r="G97" s="11" t="s">
        <v>342</v>
      </c>
      <c r="H97" s="11" t="s">
        <v>35</v>
      </c>
      <c r="I97" s="11" t="s">
        <v>35</v>
      </c>
      <c r="J97" s="12" t="s">
        <v>35</v>
      </c>
      <c r="K97" s="12"/>
      <c r="L97" s="12" t="s">
        <v>35</v>
      </c>
      <c r="M97" s="12"/>
      <c r="N97" s="12"/>
      <c r="O97" s="12"/>
      <c r="P97" s="12"/>
      <c r="Q97" s="12"/>
      <c r="R97" s="13"/>
      <c r="S97" s="13"/>
      <c r="T97" s="13"/>
      <c r="U97" s="14" t="str">
        <f t="shared" si="10"/>
        <v/>
      </c>
      <c r="V97" s="14">
        <f t="shared" si="11"/>
        <v>1</v>
      </c>
      <c r="W97" s="14" t="str">
        <f t="shared" si="12"/>
        <v/>
      </c>
      <c r="X97" s="14" t="str">
        <f t="shared" si="13"/>
        <v>Pendente</v>
      </c>
      <c r="Y97" s="14" t="str">
        <f t="shared" si="14"/>
        <v>Pendente</v>
      </c>
    </row>
    <row r="98" spans="1:25" s="15" customFormat="1" ht="129">
      <c r="A98" s="16" t="s">
        <v>343</v>
      </c>
      <c r="B98" s="16" t="s">
        <v>344</v>
      </c>
      <c r="C98" s="16" t="s">
        <v>345</v>
      </c>
      <c r="D98" s="16" t="s">
        <v>30</v>
      </c>
      <c r="E98" s="16" t="s">
        <v>31</v>
      </c>
      <c r="F98" s="16">
        <v>1</v>
      </c>
      <c r="G98" s="16" t="s">
        <v>346</v>
      </c>
      <c r="H98" s="16" t="s">
        <v>33</v>
      </c>
      <c r="I98" s="16" t="s">
        <v>297</v>
      </c>
      <c r="J98" s="16" t="s">
        <v>35</v>
      </c>
      <c r="K98" s="17"/>
      <c r="L98" s="16" t="s">
        <v>35</v>
      </c>
      <c r="M98" s="17"/>
      <c r="N98" s="17"/>
      <c r="O98" s="17"/>
      <c r="P98" s="17"/>
      <c r="Q98" s="17"/>
      <c r="R98" s="17"/>
      <c r="S98" s="17"/>
      <c r="T98" s="17"/>
      <c r="U98" s="16" t="str">
        <f t="shared" si="10"/>
        <v/>
      </c>
      <c r="V98" s="16">
        <f t="shared" si="11"/>
        <v>1</v>
      </c>
      <c r="W98" s="16" t="str">
        <f t="shared" si="12"/>
        <v/>
      </c>
      <c r="X98" s="16" t="str">
        <f t="shared" si="13"/>
        <v>Pendente</v>
      </c>
      <c r="Y98" s="16" t="str">
        <f t="shared" si="14"/>
        <v>Pendente</v>
      </c>
    </row>
    <row r="99" spans="1:25" s="15" customFormat="1" ht="92.15">
      <c r="A99" s="16" t="s">
        <v>347</v>
      </c>
      <c r="B99" s="16" t="s">
        <v>348</v>
      </c>
      <c r="C99" s="16" t="s">
        <v>349</v>
      </c>
      <c r="D99" s="16" t="s">
        <v>30</v>
      </c>
      <c r="E99" s="16" t="s">
        <v>31</v>
      </c>
      <c r="F99" s="16">
        <v>1</v>
      </c>
      <c r="G99" s="16" t="s">
        <v>350</v>
      </c>
      <c r="H99" s="16" t="s">
        <v>33</v>
      </c>
      <c r="I99" s="16" t="s">
        <v>297</v>
      </c>
      <c r="J99" s="16" t="s">
        <v>35</v>
      </c>
      <c r="K99" s="17"/>
      <c r="L99" s="16" t="s">
        <v>35</v>
      </c>
      <c r="M99" s="17"/>
      <c r="N99" s="17"/>
      <c r="O99" s="17"/>
      <c r="P99" s="17"/>
      <c r="Q99" s="17"/>
      <c r="R99" s="17"/>
      <c r="S99" s="17"/>
      <c r="T99" s="17"/>
      <c r="U99" s="16" t="str">
        <f t="shared" si="10"/>
        <v/>
      </c>
      <c r="V99" s="16">
        <f t="shared" si="11"/>
        <v>1</v>
      </c>
      <c r="W99" s="16" t="str">
        <f t="shared" si="12"/>
        <v/>
      </c>
      <c r="X99" s="16" t="str">
        <f t="shared" si="13"/>
        <v>Pendente</v>
      </c>
      <c r="Y99" s="16" t="str">
        <f t="shared" si="14"/>
        <v>Pendente</v>
      </c>
    </row>
    <row r="100" spans="1:25" s="15" customFormat="1" ht="239.6">
      <c r="A100" s="16" t="s">
        <v>351</v>
      </c>
      <c r="B100" s="16" t="s">
        <v>276</v>
      </c>
      <c r="C100" s="16" t="s">
        <v>352</v>
      </c>
      <c r="D100" s="16" t="s">
        <v>353</v>
      </c>
      <c r="E100" s="16" t="s">
        <v>38</v>
      </c>
      <c r="F100" s="16">
        <v>1</v>
      </c>
      <c r="G100" s="16" t="s">
        <v>354</v>
      </c>
      <c r="H100" s="16" t="s">
        <v>35</v>
      </c>
      <c r="I100" s="16" t="s">
        <v>35</v>
      </c>
      <c r="J100" s="16" t="s">
        <v>35</v>
      </c>
      <c r="K100" s="17"/>
      <c r="L100" s="16" t="s">
        <v>35</v>
      </c>
      <c r="M100" s="17"/>
      <c r="N100" s="17"/>
      <c r="O100" s="17"/>
      <c r="P100" s="17"/>
      <c r="Q100" s="17"/>
      <c r="R100" s="17"/>
      <c r="S100" s="17"/>
      <c r="T100" s="17"/>
      <c r="U100" s="16" t="str">
        <f t="shared" si="10"/>
        <v/>
      </c>
      <c r="V100" s="16">
        <f t="shared" si="11"/>
        <v>1</v>
      </c>
      <c r="W100" s="16" t="str">
        <f t="shared" ref="W100:W104" si="15">IF(OR(U100="",V100=""),"",U100*V100)</f>
        <v/>
      </c>
      <c r="X100" s="16" t="str">
        <f t="shared" si="13"/>
        <v>Pendente</v>
      </c>
      <c r="Y100" s="16" t="str">
        <f t="shared" ref="Y100:Y104" si="16">IF(X100="Calculado",IF(I100="Não se aplica","Documental concluído","Apto documentalmente; sujeito à PoC"),X100)</f>
        <v>Pendente</v>
      </c>
    </row>
    <row r="101" spans="1:25" s="15" customFormat="1" ht="110.6">
      <c r="A101" s="16" t="s">
        <v>355</v>
      </c>
      <c r="B101" s="16" t="s">
        <v>356</v>
      </c>
      <c r="C101" s="16" t="s">
        <v>357</v>
      </c>
      <c r="D101" s="16" t="s">
        <v>30</v>
      </c>
      <c r="E101" s="16" t="s">
        <v>31</v>
      </c>
      <c r="F101" s="16">
        <v>1</v>
      </c>
      <c r="G101" s="16" t="s">
        <v>358</v>
      </c>
      <c r="H101" s="16" t="s">
        <v>35</v>
      </c>
      <c r="I101" s="16" t="s">
        <v>35</v>
      </c>
      <c r="J101" s="16" t="s">
        <v>35</v>
      </c>
      <c r="K101" s="17"/>
      <c r="L101" s="16" t="s">
        <v>35</v>
      </c>
      <c r="M101" s="17"/>
      <c r="N101" s="17"/>
      <c r="O101" s="17"/>
      <c r="P101" s="17"/>
      <c r="Q101" s="17"/>
      <c r="R101" s="17"/>
      <c r="S101" s="17"/>
      <c r="T101" s="17"/>
      <c r="U101" s="16" t="str">
        <f t="shared" si="10"/>
        <v/>
      </c>
      <c r="V101" s="16">
        <f t="shared" si="11"/>
        <v>1</v>
      </c>
      <c r="W101" s="16" t="str">
        <f t="shared" si="15"/>
        <v/>
      </c>
      <c r="X101" s="16" t="str">
        <f t="shared" si="13"/>
        <v>Pendente</v>
      </c>
      <c r="Y101" s="16" t="str">
        <f t="shared" si="16"/>
        <v>Pendente</v>
      </c>
    </row>
    <row r="102" spans="1:25" s="15" customFormat="1" ht="92.15">
      <c r="A102" s="16" t="s">
        <v>359</v>
      </c>
      <c r="B102" s="16" t="s">
        <v>52</v>
      </c>
      <c r="C102" s="16" t="s">
        <v>360</v>
      </c>
      <c r="D102" s="16" t="s">
        <v>30</v>
      </c>
      <c r="E102" s="16" t="s">
        <v>31</v>
      </c>
      <c r="F102" s="16">
        <v>1</v>
      </c>
      <c r="G102" s="16" t="s">
        <v>361</v>
      </c>
      <c r="H102" s="16" t="s">
        <v>33</v>
      </c>
      <c r="I102" s="16" t="s">
        <v>297</v>
      </c>
      <c r="J102" s="16" t="s">
        <v>35</v>
      </c>
      <c r="K102" s="17"/>
      <c r="L102" s="16" t="s">
        <v>35</v>
      </c>
      <c r="M102" s="17"/>
      <c r="N102" s="17"/>
      <c r="O102" s="17"/>
      <c r="P102" s="17"/>
      <c r="Q102" s="17"/>
      <c r="R102" s="17"/>
      <c r="S102" s="17"/>
      <c r="T102" s="17"/>
      <c r="U102" s="16" t="str">
        <f t="shared" si="10"/>
        <v/>
      </c>
      <c r="V102" s="16">
        <f t="shared" si="11"/>
        <v>1</v>
      </c>
      <c r="W102" s="16" t="str">
        <f t="shared" si="15"/>
        <v/>
      </c>
      <c r="X102" s="16" t="str">
        <f t="shared" si="13"/>
        <v>Pendente</v>
      </c>
      <c r="Y102" s="16" t="str">
        <f t="shared" si="16"/>
        <v>Pendente</v>
      </c>
    </row>
    <row r="103" spans="1:25" s="15" customFormat="1" ht="129">
      <c r="A103" s="16" t="s">
        <v>362</v>
      </c>
      <c r="B103" s="16" t="s">
        <v>363</v>
      </c>
      <c r="C103" s="16" t="s">
        <v>364</v>
      </c>
      <c r="D103" s="16" t="s">
        <v>30</v>
      </c>
      <c r="E103" s="16" t="s">
        <v>31</v>
      </c>
      <c r="F103" s="16">
        <v>1</v>
      </c>
      <c r="G103" s="16" t="s">
        <v>365</v>
      </c>
      <c r="H103" s="16" t="s">
        <v>33</v>
      </c>
      <c r="I103" s="16" t="s">
        <v>332</v>
      </c>
      <c r="J103" s="16" t="s">
        <v>35</v>
      </c>
      <c r="K103" s="17"/>
      <c r="L103" s="16" t="s">
        <v>35</v>
      </c>
      <c r="M103" s="17"/>
      <c r="N103" s="17"/>
      <c r="O103" s="17"/>
      <c r="P103" s="17"/>
      <c r="Q103" s="17"/>
      <c r="R103" s="17"/>
      <c r="S103" s="17"/>
      <c r="T103" s="17"/>
      <c r="U103" s="16" t="str">
        <f t="shared" si="10"/>
        <v/>
      </c>
      <c r="V103" s="16">
        <f t="shared" si="11"/>
        <v>1</v>
      </c>
      <c r="W103" s="16" t="str">
        <f t="shared" si="15"/>
        <v/>
      </c>
      <c r="X103" s="16" t="str">
        <f t="shared" si="13"/>
        <v>Pendente</v>
      </c>
      <c r="Y103" s="16" t="str">
        <f t="shared" si="16"/>
        <v>Pendente</v>
      </c>
    </row>
    <row r="104" spans="1:25" s="15" customFormat="1" ht="129">
      <c r="A104" s="16" t="s">
        <v>366</v>
      </c>
      <c r="B104" s="16" t="s">
        <v>367</v>
      </c>
      <c r="C104" s="16" t="s">
        <v>368</v>
      </c>
      <c r="D104" s="16" t="s">
        <v>30</v>
      </c>
      <c r="E104" s="16" t="s">
        <v>31</v>
      </c>
      <c r="F104" s="16">
        <v>1</v>
      </c>
      <c r="G104" s="16" t="s">
        <v>369</v>
      </c>
      <c r="H104" s="16" t="s">
        <v>33</v>
      </c>
      <c r="I104" s="16" t="s">
        <v>370</v>
      </c>
      <c r="J104" s="16" t="s">
        <v>35</v>
      </c>
      <c r="K104" s="17"/>
      <c r="L104" s="16" t="s">
        <v>35</v>
      </c>
      <c r="M104" s="17"/>
      <c r="N104" s="17"/>
      <c r="O104" s="17"/>
      <c r="P104" s="17"/>
      <c r="Q104" s="17"/>
      <c r="R104" s="17"/>
      <c r="S104" s="17"/>
      <c r="T104" s="17"/>
      <c r="U104" s="16" t="str">
        <f t="shared" si="10"/>
        <v/>
      </c>
      <c r="V104" s="16">
        <f t="shared" si="11"/>
        <v>1</v>
      </c>
      <c r="W104" s="16" t="str">
        <f t="shared" si="15"/>
        <v/>
      </c>
      <c r="X104" s="16" t="str">
        <f t="shared" si="13"/>
        <v>Pendente</v>
      </c>
      <c r="Y104" s="16" t="str">
        <f t="shared" si="16"/>
        <v>Pendente</v>
      </c>
    </row>
    <row r="105" spans="1:25" s="15" customFormat="1" ht="18.4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</row>
  </sheetData>
  <mergeCells count="2">
    <mergeCell ref="A2:Y2"/>
    <mergeCell ref="A1:Y1"/>
  </mergeCells>
  <conditionalFormatting sqref="M4:M97">
    <cfRule type="expression" dxfId="5" priority="10">
      <formula>M4="Atende integralmente"</formula>
    </cfRule>
    <cfRule type="expression" dxfId="4" priority="11">
      <formula>M4="Atende parcialmente"</formula>
    </cfRule>
    <cfRule type="expression" dxfId="3" priority="12">
      <formula>M4="Não atende"</formula>
    </cfRule>
  </conditionalFormatting>
  <conditionalFormatting sqref="R4:R97">
    <cfRule type="expression" dxfId="2" priority="13">
      <formula>R4="Atende integralmente"</formula>
    </cfRule>
    <cfRule type="expression" dxfId="1" priority="14">
      <formula>R4="Atende parcialmente"</formula>
    </cfRule>
    <cfRule type="expression" dxfId="0" priority="15">
      <formula>R4="Não atende"</formula>
    </cfRule>
  </conditionalFormatting>
  <dataValidations count="5">
    <dataValidation type="list" allowBlank="1" showInputMessage="1" showErrorMessage="1" errorTitle="Valor inválido" error="Selecione uma opção válida." promptTitle="Seleção" prompt="Selecione uma das opções da lista." sqref="J4:J97" xr:uid="{00000000-0002-0000-0000-000000000000}">
      <formula1>"Sim,Não,Não se aplica"</formula1>
    </dataValidation>
    <dataValidation type="list" allowBlank="1" showInputMessage="1" showErrorMessage="1" errorTitle="Valor inválido" error="Selecione uma opção válida." promptTitle="Seleção" prompt="Selecione uma das opções da lista." sqref="L4:L97" xr:uid="{00000000-0002-0000-0000-000001000000}">
      <formula1>"Aplicável,Não aplicável,Não se aplica"</formula1>
    </dataValidation>
    <dataValidation type="list" allowBlank="1" showInputMessage="1" showErrorMessage="1" errorTitle="Valor inválido" error="Selecione uma opção válida." promptTitle="Seleção" prompt="Selecione uma das opções da lista." sqref="M4:M97" xr:uid="{00000000-0002-0000-0000-000002000000}">
      <formula1>"Atende integralmente,Atende parcialmente,Não atende,Não aplicável"</formula1>
    </dataValidation>
    <dataValidation type="list" allowBlank="1" showInputMessage="1" showErrorMessage="1" errorTitle="Valor inválido" error="Selecione uma opção válida." promptTitle="Seleção" prompt="Selecione uma das opções da lista." sqref="N4:N97" xr:uid="{00000000-0002-0000-0000-000003000000}">
      <formula1>"Nativa,Configurável,Integrável,Evolutiva,Dependente de terceiro,Não se aplica"</formula1>
    </dataValidation>
    <dataValidation type="list" allowBlank="1" showInputMessage="1" showErrorMessage="1" errorTitle="Valor inválido" error="Selecione uma opção válida." promptTitle="Seleção" prompt="Selecione uma das opções da lista." sqref="R4:R97" xr:uid="{00000000-0002-0000-0000-000004000000}">
      <formula1>"Atende integralmente,Atende parcialmente,Não atende,Não aplicável,Não avaliado"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87466"/>
  </sheetPr>
  <dimension ref="A1:F14"/>
  <sheetViews>
    <sheetView showGridLines="0" tabSelected="1" workbookViewId="0">
      <selection activeCell="F35" sqref="F35"/>
    </sheetView>
  </sheetViews>
  <sheetFormatPr defaultRowHeight="14.15"/>
  <cols>
    <col min="1" max="1" width="30" customWidth="1"/>
    <col min="2" max="2" width="24" customWidth="1"/>
    <col min="3" max="3" width="28" customWidth="1"/>
    <col min="4" max="4" width="24" customWidth="1"/>
    <col min="5" max="5" width="20" customWidth="1"/>
    <col min="6" max="6" width="48" customWidth="1"/>
  </cols>
  <sheetData>
    <row r="1" spans="1:6" ht="33.450000000000003" customHeight="1">
      <c r="A1" s="5" t="s">
        <v>371</v>
      </c>
      <c r="B1" s="6"/>
      <c r="C1" s="6"/>
      <c r="D1" s="6"/>
      <c r="E1" s="6"/>
      <c r="F1" s="7"/>
    </row>
    <row r="2" spans="1:6" ht="16.75" customHeight="1">
      <c r="A2" s="3"/>
      <c r="B2" s="3"/>
      <c r="C2" s="3"/>
      <c r="D2" s="3"/>
      <c r="E2" s="3"/>
      <c r="F2" s="3"/>
    </row>
    <row r="3" spans="1:6" ht="16.75" customHeight="1">
      <c r="A3" s="4" t="s">
        <v>372</v>
      </c>
      <c r="B3" s="4" t="s">
        <v>373</v>
      </c>
      <c r="C3" s="4" t="s">
        <v>374</v>
      </c>
      <c r="D3" s="4" t="s">
        <v>375</v>
      </c>
      <c r="E3" s="4" t="s">
        <v>376</v>
      </c>
      <c r="F3" s="4" t="s">
        <v>377</v>
      </c>
    </row>
    <row r="4" spans="1:6" ht="16.75" customHeight="1">
      <c r="A4" s="16" t="s">
        <v>378</v>
      </c>
      <c r="B4" s="16">
        <f>COUNTIF(Requisitos!R4:R104,"Atende integralmente")+COUNTIF(Requisitos!R4:R104,"Atende parcialmente")+COUNTIF(Requisitos!R4:R104,"Não atende")+COUNTIF(Requisitos!R4:R104,"Não aplicável")</f>
        <v>0</v>
      </c>
      <c r="C4" s="16" t="s">
        <v>379</v>
      </c>
      <c r="D4" s="16" t="s">
        <v>380</v>
      </c>
      <c r="E4" s="16" t="s">
        <v>381</v>
      </c>
      <c r="F4" s="16" t="s">
        <v>382</v>
      </c>
    </row>
    <row r="5" spans="1:6" ht="16.75" customHeight="1">
      <c r="A5" s="16" t="s">
        <v>383</v>
      </c>
      <c r="B5" s="16">
        <f>COUNTIF(Requisitos!X4:X104,"Falha eliminatória")</f>
        <v>0</v>
      </c>
      <c r="C5" s="16" t="s">
        <v>384</v>
      </c>
      <c r="D5" s="16" t="s">
        <v>385</v>
      </c>
      <c r="E5" s="16" t="s">
        <v>381</v>
      </c>
      <c r="F5" s="16" t="s">
        <v>386</v>
      </c>
    </row>
    <row r="6" spans="1:6" ht="16.75" customHeight="1">
      <c r="A6" s="16" t="s">
        <v>387</v>
      </c>
      <c r="B6" s="16">
        <f>COUNTIF(Requisitos!X4:X104,"Aplicabilidade pendente")</f>
        <v>0</v>
      </c>
      <c r="C6" s="16" t="s">
        <v>384</v>
      </c>
      <c r="D6" s="16" t="s">
        <v>385</v>
      </c>
      <c r="E6" s="16" t="s">
        <v>381</v>
      </c>
      <c r="F6" s="16" t="s">
        <v>388</v>
      </c>
    </row>
    <row r="7" spans="1:6" ht="16.75" customHeight="1">
      <c r="A7" s="16" t="s">
        <v>389</v>
      </c>
      <c r="B7" s="16">
        <f>COUNTIF(Requisitos!X4:X104,"Pendente")</f>
        <v>101</v>
      </c>
      <c r="C7" s="16" t="s">
        <v>384</v>
      </c>
      <c r="D7" s="16" t="s">
        <v>385</v>
      </c>
      <c r="E7" s="16" t="s">
        <v>381</v>
      </c>
      <c r="F7" s="16" t="s">
        <v>388</v>
      </c>
    </row>
    <row r="8" spans="1:6" ht="16.75" customHeight="1">
      <c r="A8" s="16" t="s">
        <v>23</v>
      </c>
      <c r="B8" s="16">
        <f>SUM(Requisitos!V4:V104)</f>
        <v>94</v>
      </c>
      <c r="C8" s="16" t="s">
        <v>390</v>
      </c>
      <c r="D8" s="16" t="s">
        <v>380</v>
      </c>
      <c r="E8" s="16" t="s">
        <v>381</v>
      </c>
      <c r="F8" s="16" t="s">
        <v>391</v>
      </c>
    </row>
    <row r="9" spans="1:6" ht="16.75" customHeight="1">
      <c r="A9" s="16" t="s">
        <v>24</v>
      </c>
      <c r="B9" s="16">
        <f>SUM(Requisitos!W4:W104)</f>
        <v>0</v>
      </c>
      <c r="C9" s="16" t="s">
        <v>392</v>
      </c>
      <c r="D9" s="16" t="s">
        <v>380</v>
      </c>
      <c r="E9" s="16" t="s">
        <v>381</v>
      </c>
      <c r="F9" s="16" t="s">
        <v>393</v>
      </c>
    </row>
    <row r="10" spans="1:6" ht="16.75" customHeight="1">
      <c r="A10" s="16" t="s">
        <v>394</v>
      </c>
      <c r="B10" s="19">
        <f>IFERROR(B9/B8,0)</f>
        <v>0</v>
      </c>
      <c r="C10" s="16" t="s">
        <v>395</v>
      </c>
      <c r="D10" s="16" t="s">
        <v>380</v>
      </c>
      <c r="E10" s="16" t="s">
        <v>381</v>
      </c>
      <c r="F10" s="16" t="s">
        <v>396</v>
      </c>
    </row>
    <row r="11" spans="1:6" ht="16.75" customHeight="1">
      <c r="A11" s="16" t="s">
        <v>397</v>
      </c>
      <c r="B11" s="20">
        <f>B10*60</f>
        <v>0</v>
      </c>
      <c r="C11" s="16" t="s">
        <v>398</v>
      </c>
      <c r="D11" s="16" t="s">
        <v>380</v>
      </c>
      <c r="E11" s="16" t="s">
        <v>381</v>
      </c>
      <c r="F11" s="16" t="s">
        <v>399</v>
      </c>
    </row>
    <row r="12" spans="1:6" ht="16.75" customHeight="1">
      <c r="A12" s="16" t="s">
        <v>400</v>
      </c>
      <c r="B12" s="16" t="str">
        <f>IF(OR(B6&gt;0,B7&gt;0),"PENDENTE",IF(B5&gt;0,"REPROVADO",IF(B10&gt;=85%,"APTO À POC","REPROVADO")))</f>
        <v>PENDENTE</v>
      </c>
      <c r="C12" s="16" t="s">
        <v>401</v>
      </c>
      <c r="D12" s="16" t="s">
        <v>402</v>
      </c>
      <c r="E12" s="16" t="s">
        <v>403</v>
      </c>
      <c r="F12" s="16" t="s">
        <v>404</v>
      </c>
    </row>
    <row r="13" spans="1:6" ht="16.75" customHeight="1">
      <c r="A13" s="16" t="s">
        <v>405</v>
      </c>
      <c r="B13" s="21"/>
      <c r="C13" s="16" t="s">
        <v>406</v>
      </c>
      <c r="D13" s="16" t="s">
        <v>407</v>
      </c>
      <c r="E13" s="16" t="s">
        <v>408</v>
      </c>
      <c r="F13" s="16" t="s">
        <v>409</v>
      </c>
    </row>
    <row r="14" spans="1:6" ht="33.549999999999997" customHeight="1">
      <c r="A14" s="16" t="s">
        <v>410</v>
      </c>
      <c r="B14" s="16" t="str">
        <f>IF(B12&lt;&gt;"APTO À POC","SEM CONVOCAÇÃO",IF(B13="Aprovada","APTO À ETAPA DE INTEGRIDADE",IF(B13="Reprovada","CONVOCAR SUBSEQUENTE","CLASSIFICAÇÃO PROVISÓRIA")))</f>
        <v>SEM CONVOCAÇÃO</v>
      </c>
      <c r="C14" s="16" t="s">
        <v>411</v>
      </c>
      <c r="D14" s="16" t="s">
        <v>412</v>
      </c>
      <c r="E14" s="16" t="s">
        <v>403</v>
      </c>
      <c r="F14" s="16" t="s">
        <v>413</v>
      </c>
    </row>
  </sheetData>
  <mergeCells count="1">
    <mergeCell ref="A1:F1"/>
  </mergeCells>
  <dataValidations count="1">
    <dataValidation type="list" allowBlank="1" showErrorMessage="1" error="Selecione Aprovada, Reprovada ou Pendente." sqref="B13" xr:uid="{00000000-0002-0000-0100-000000000000}">
      <formula1>"Aprovada,Reprovada,Pendente"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a8cd96-8d44-409e-911e-182d4de552f7" xsi:nil="true"/>
    <lcf76f155ced4ddcb4097134ff3c332f xmlns="4a9ead18-b925-4a93-b8b7-4fa0d3c1306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926D16D4A96643B55D471A803BA027" ma:contentTypeVersion="11" ma:contentTypeDescription="Crie um novo documento." ma:contentTypeScope="" ma:versionID="683fd23006f00b69297274f6594ec1da">
  <xsd:schema xmlns:xsd="http://www.w3.org/2001/XMLSchema" xmlns:xs="http://www.w3.org/2001/XMLSchema" xmlns:p="http://schemas.microsoft.com/office/2006/metadata/properties" xmlns:ns2="4a9ead18-b925-4a93-b8b7-4fa0d3c1306f" xmlns:ns3="55a8cd96-8d44-409e-911e-182d4de552f7" targetNamespace="http://schemas.microsoft.com/office/2006/metadata/properties" ma:root="true" ma:fieldsID="0bef1f61896fa897b0e30db2f9e1222b" ns2:_="" ns3:_="">
    <xsd:import namespace="4a9ead18-b925-4a93-b8b7-4fa0d3c1306f"/>
    <xsd:import namespace="55a8cd96-8d44-409e-911e-182d4de552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9ead18-b925-4a93-b8b7-4fa0d3c130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1f778ba3-ca27-478d-808d-111ba3323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a8cd96-8d44-409e-911e-182d4de552f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41ba242-4e67-434f-a21b-52476d03e504}" ma:internalName="TaxCatchAll" ma:showField="CatchAllData" ma:web="55a8cd96-8d44-409e-911e-182d4de552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591E3D-A687-4B79-B0B9-F0FA247D8AFD}">
  <ds:schemaRefs>
    <ds:schemaRef ds:uri="http://schemas.microsoft.com/office/2006/metadata/properties"/>
    <ds:schemaRef ds:uri="http://schemas.microsoft.com/office/infopath/2007/PartnerControls"/>
    <ds:schemaRef ds:uri="55a8cd96-8d44-409e-911e-182d4de552f7"/>
    <ds:schemaRef ds:uri="4a9ead18-b925-4a93-b8b7-4fa0d3c1306f"/>
  </ds:schemaRefs>
</ds:datastoreItem>
</file>

<file path=customXml/itemProps2.xml><?xml version="1.0" encoding="utf-8"?>
<ds:datastoreItem xmlns:ds="http://schemas.openxmlformats.org/officeDocument/2006/customXml" ds:itemID="{3085BA8D-A625-4869-A41B-59D785530B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A1B367-C2A9-4A57-ACE9-AF538B4A0C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9ead18-b925-4a93-b8b7-4fa0d3c1306f"/>
    <ds:schemaRef ds:uri="55a8cd96-8d44-409e-911e-182d4de552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Requisitos</vt:lpstr>
      <vt:lpstr>Resumo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Márcio Luis Catelan</cp:lastModifiedBy>
  <dcterms:modified xsi:type="dcterms:W3CDTF">2026-09-20T18:58:32Z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0x01010054926D16D4A96643B55D471A803BA027</vt:lpwstr>
  </property>
  <property fmtid="{D5CDD505-2E9C-101B-9397-08002B2CF9AE}" pid="3" name="MediaServiceImageTags">
    <vt:lpwstr/>
  </property>
</Properties>
</file>